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90111USB\標準的な運賃マニュアル\2025_運賃表作成シート\◎R06_運賃表作成シート\標準的運賃比率算出\"/>
    </mc:Choice>
  </mc:AlternateContent>
  <xr:revisionPtr revIDLastSave="0" documentId="13_ncr:1_{B6178591-B126-45F1-942E-9C93E571128E}" xr6:coauthVersionLast="47" xr6:coauthVersionMax="47" xr10:uidLastSave="{00000000-0000-0000-0000-000000000000}"/>
  <workbookProtection workbookAlgorithmName="SHA-512" workbookHashValue="6RI2lbhvSsA/O8GIXJeMfSOUtFBVhaLWMPr0jnrnEx0EaqGU2nm+KNQzvCf79O+WTPSCBMiGbnzVDmB+aJhbuA==" workbookSaltValue="ltccQdsD0o4Mlah6jK1Ucw==" workbookSpinCount="100000" lockStructure="1"/>
  <bookViews>
    <workbookView xWindow="-120" yWindow="-120" windowWidth="29040" windowHeight="15720" xr2:uid="{B02C159D-253F-458A-84CC-429E7DB8F4B9}"/>
  </bookViews>
  <sheets>
    <sheet name="標準的運賃_原価構成の把握" sheetId="1" r:id="rId1"/>
  </sheets>
  <definedNames>
    <definedName name="_xlnm.Print_Area" localSheetId="0">標準的運賃_原価構成の把握!$A$1:$L$42</definedName>
    <definedName name="_xlnm.Print_Titles" localSheetId="0">標準的運賃_原価構成の把握!$A:$B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D1166" i="1"/>
  <c r="E1166" i="1"/>
  <c r="F1166" i="1"/>
  <c r="G1166" i="1"/>
  <c r="H1166" i="1"/>
  <c r="I1166" i="1"/>
  <c r="J1166" i="1"/>
  <c r="K1166" i="1"/>
  <c r="L1166" i="1"/>
  <c r="C1166" i="1"/>
  <c r="H1218" i="1"/>
  <c r="I1218" i="1"/>
  <c r="J1218" i="1"/>
  <c r="K1218" i="1"/>
  <c r="L1218" i="1"/>
  <c r="H1220" i="1"/>
  <c r="I1220" i="1"/>
  <c r="J1220" i="1"/>
  <c r="K1220" i="1"/>
  <c r="L1220" i="1"/>
  <c r="H1221" i="1"/>
  <c r="I1221" i="1"/>
  <c r="J1221" i="1"/>
  <c r="K1221" i="1"/>
  <c r="L1221" i="1"/>
  <c r="H90" i="1"/>
  <c r="I90" i="1"/>
  <c r="J90" i="1"/>
  <c r="K90" i="1"/>
  <c r="L90" i="1"/>
  <c r="H111" i="1"/>
  <c r="H114" i="1" s="1"/>
  <c r="I111" i="1"/>
  <c r="I114" i="1" s="1"/>
  <c r="J111" i="1"/>
  <c r="J114" i="1" s="1"/>
  <c r="K111" i="1"/>
  <c r="K114" i="1" s="1"/>
  <c r="L111" i="1"/>
  <c r="L114" i="1" s="1"/>
  <c r="H112" i="1"/>
  <c r="H115" i="1" s="1"/>
  <c r="I112" i="1"/>
  <c r="I115" i="1" s="1"/>
  <c r="J112" i="1"/>
  <c r="J115" i="1" s="1"/>
  <c r="K112" i="1"/>
  <c r="K115" i="1" s="1"/>
  <c r="L112" i="1"/>
  <c r="L115" i="1" s="1"/>
  <c r="H113" i="1"/>
  <c r="H116" i="1" s="1"/>
  <c r="I113" i="1"/>
  <c r="I116" i="1" s="1"/>
  <c r="J113" i="1"/>
  <c r="J116" i="1" s="1"/>
  <c r="K113" i="1"/>
  <c r="K116" i="1" s="1"/>
  <c r="L113" i="1"/>
  <c r="L116" i="1" s="1"/>
  <c r="H129" i="1"/>
  <c r="H131" i="1" s="1"/>
  <c r="I129" i="1"/>
  <c r="I131" i="1" s="1"/>
  <c r="J129" i="1"/>
  <c r="J131" i="1" s="1"/>
  <c r="K129" i="1"/>
  <c r="K131" i="1" s="1"/>
  <c r="L129" i="1"/>
  <c r="L131" i="1" s="1"/>
  <c r="H130" i="1"/>
  <c r="H132" i="1" s="1"/>
  <c r="I130" i="1"/>
  <c r="I132" i="1" s="1"/>
  <c r="J130" i="1"/>
  <c r="J132" i="1" s="1"/>
  <c r="K130" i="1"/>
  <c r="K132" i="1" s="1"/>
  <c r="L130" i="1"/>
  <c r="L132" i="1" s="1"/>
  <c r="H146" i="1"/>
  <c r="I146" i="1"/>
  <c r="J146" i="1"/>
  <c r="K146" i="1"/>
  <c r="L146" i="1"/>
  <c r="H148" i="1"/>
  <c r="H165" i="1" s="1"/>
  <c r="I148" i="1"/>
  <c r="J148" i="1"/>
  <c r="K148" i="1"/>
  <c r="L148" i="1"/>
  <c r="L165" i="1" s="1"/>
  <c r="H149" i="1"/>
  <c r="I149" i="1"/>
  <c r="J149" i="1"/>
  <c r="K149" i="1"/>
  <c r="L149" i="1"/>
  <c r="H152" i="1"/>
  <c r="I152" i="1"/>
  <c r="J152" i="1"/>
  <c r="K152" i="1"/>
  <c r="L152" i="1"/>
  <c r="H169" i="1"/>
  <c r="I169" i="1"/>
  <c r="J169" i="1"/>
  <c r="K169" i="1"/>
  <c r="L169" i="1"/>
  <c r="H171" i="1"/>
  <c r="H187" i="1" s="1"/>
  <c r="I171" i="1"/>
  <c r="I187" i="1" s="1"/>
  <c r="J171" i="1"/>
  <c r="J188" i="1" s="1"/>
  <c r="K171" i="1"/>
  <c r="K187" i="1" s="1"/>
  <c r="L171" i="1"/>
  <c r="L188" i="1" s="1"/>
  <c r="H172" i="1"/>
  <c r="H182" i="1" s="1"/>
  <c r="I172" i="1"/>
  <c r="I182" i="1" s="1"/>
  <c r="J172" i="1"/>
  <c r="J182" i="1" s="1"/>
  <c r="K172" i="1"/>
  <c r="K182" i="1" s="1"/>
  <c r="L172" i="1"/>
  <c r="L182" i="1" s="1"/>
  <c r="H175" i="1"/>
  <c r="I175" i="1"/>
  <c r="J175" i="1"/>
  <c r="K175" i="1"/>
  <c r="L175" i="1"/>
  <c r="H198" i="1"/>
  <c r="I198" i="1"/>
  <c r="J198" i="1"/>
  <c r="K198" i="1"/>
  <c r="L198" i="1"/>
  <c r="H199" i="1"/>
  <c r="I199" i="1"/>
  <c r="J199" i="1"/>
  <c r="K199" i="1"/>
  <c r="L199" i="1"/>
  <c r="H200" i="1"/>
  <c r="I200" i="1"/>
  <c r="J200" i="1"/>
  <c r="K200" i="1"/>
  <c r="L200" i="1"/>
  <c r="H214" i="1"/>
  <c r="I214" i="1"/>
  <c r="J214" i="1"/>
  <c r="K214" i="1"/>
  <c r="L214" i="1"/>
  <c r="H217" i="1"/>
  <c r="I217" i="1"/>
  <c r="J217" i="1"/>
  <c r="K217" i="1"/>
  <c r="L217" i="1"/>
  <c r="J950" i="1"/>
  <c r="J951" i="1"/>
  <c r="J952" i="1" s="1"/>
  <c r="J953" i="1" s="1"/>
  <c r="J954" i="1" s="1"/>
  <c r="J955" i="1" s="1"/>
  <c r="J956" i="1" s="1"/>
  <c r="J957" i="1" s="1"/>
  <c r="J958" i="1" s="1"/>
  <c r="J959" i="1" s="1"/>
  <c r="J960" i="1" s="1"/>
  <c r="J961" i="1" s="1"/>
  <c r="J962" i="1" s="1"/>
  <c r="J963" i="1" s="1"/>
  <c r="J964" i="1" s="1"/>
  <c r="J965" i="1" s="1"/>
  <c r="J966" i="1" s="1"/>
  <c r="J967" i="1" s="1"/>
  <c r="J968" i="1" s="1"/>
  <c r="J971" i="1"/>
  <c r="J972" i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J983" i="1" s="1"/>
  <c r="J984" i="1" s="1"/>
  <c r="J985" i="1" s="1"/>
  <c r="J986" i="1" s="1"/>
  <c r="J987" i="1" s="1"/>
  <c r="J988" i="1" s="1"/>
  <c r="J989" i="1" s="1"/>
  <c r="J992" i="1"/>
  <c r="J993" i="1" s="1"/>
  <c r="J994" i="1" s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J1008" i="1" s="1"/>
  <c r="J1009" i="1" s="1"/>
  <c r="J1010" i="1" s="1"/>
  <c r="J1013" i="1"/>
  <c r="J1014" i="1" s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G90" i="1"/>
  <c r="G111" i="1"/>
  <c r="G114" i="1" s="1"/>
  <c r="G112" i="1"/>
  <c r="G115" i="1" s="1"/>
  <c r="G113" i="1"/>
  <c r="G116" i="1" s="1"/>
  <c r="G129" i="1"/>
  <c r="G131" i="1" s="1"/>
  <c r="G130" i="1"/>
  <c r="G132" i="1" s="1"/>
  <c r="G146" i="1"/>
  <c r="G148" i="1"/>
  <c r="G149" i="1"/>
  <c r="G152" i="1"/>
  <c r="G169" i="1"/>
  <c r="G171" i="1"/>
  <c r="G187" i="1" s="1"/>
  <c r="G172" i="1"/>
  <c r="G181" i="1" s="1"/>
  <c r="G175" i="1"/>
  <c r="G198" i="1"/>
  <c r="G199" i="1"/>
  <c r="G200" i="1"/>
  <c r="G214" i="1"/>
  <c r="G217" i="1"/>
  <c r="G1218" i="1"/>
  <c r="G1220" i="1"/>
  <c r="G1221" i="1"/>
  <c r="F90" i="1"/>
  <c r="F111" i="1"/>
  <c r="F114" i="1" s="1"/>
  <c r="F97" i="1" s="1"/>
  <c r="F112" i="1"/>
  <c r="F115" i="1" s="1"/>
  <c r="F98" i="1" s="1"/>
  <c r="F113" i="1"/>
  <c r="F116" i="1" s="1"/>
  <c r="F129" i="1"/>
  <c r="F131" i="1" s="1"/>
  <c r="F130" i="1"/>
  <c r="F132" i="1" s="1"/>
  <c r="F146" i="1"/>
  <c r="F148" i="1"/>
  <c r="F149" i="1"/>
  <c r="F152" i="1"/>
  <c r="F169" i="1"/>
  <c r="F171" i="1"/>
  <c r="F187" i="1" s="1"/>
  <c r="F172" i="1"/>
  <c r="F181" i="1" s="1"/>
  <c r="F175" i="1"/>
  <c r="F198" i="1"/>
  <c r="F199" i="1"/>
  <c r="F200" i="1"/>
  <c r="F214" i="1"/>
  <c r="F217" i="1"/>
  <c r="F1218" i="1"/>
  <c r="F1220" i="1"/>
  <c r="F1221" i="1"/>
  <c r="E1218" i="1"/>
  <c r="E1220" i="1"/>
  <c r="E1221" i="1"/>
  <c r="D1218" i="1"/>
  <c r="D1220" i="1"/>
  <c r="D1221" i="1"/>
  <c r="C1221" i="1"/>
  <c r="D90" i="1"/>
  <c r="E90" i="1"/>
  <c r="D111" i="1"/>
  <c r="D114" i="1" s="1"/>
  <c r="E111" i="1"/>
  <c r="E114" i="1" s="1"/>
  <c r="D112" i="1"/>
  <c r="D115" i="1" s="1"/>
  <c r="E112" i="1"/>
  <c r="E115" i="1" s="1"/>
  <c r="D113" i="1"/>
  <c r="D116" i="1" s="1"/>
  <c r="E113" i="1"/>
  <c r="E116" i="1" s="1"/>
  <c r="D129" i="1"/>
  <c r="D131" i="1" s="1"/>
  <c r="E129" i="1"/>
  <c r="E131" i="1" s="1"/>
  <c r="D130" i="1"/>
  <c r="D132" i="1" s="1"/>
  <c r="E130" i="1"/>
  <c r="E132" i="1" s="1"/>
  <c r="D146" i="1"/>
  <c r="E146" i="1"/>
  <c r="D148" i="1"/>
  <c r="D165" i="1" s="1"/>
  <c r="E148" i="1"/>
  <c r="E165" i="1" s="1"/>
  <c r="D149" i="1"/>
  <c r="D161" i="1" s="1"/>
  <c r="E149" i="1"/>
  <c r="D152" i="1"/>
  <c r="E152" i="1"/>
  <c r="D169" i="1"/>
  <c r="E169" i="1"/>
  <c r="D171" i="1"/>
  <c r="D187" i="1" s="1"/>
  <c r="E171" i="1"/>
  <c r="E188" i="1" s="1"/>
  <c r="D172" i="1"/>
  <c r="D181" i="1" s="1"/>
  <c r="E172" i="1"/>
  <c r="E183" i="1" s="1"/>
  <c r="D175" i="1"/>
  <c r="E175" i="1"/>
  <c r="D198" i="1"/>
  <c r="E198" i="1"/>
  <c r="D199" i="1"/>
  <c r="E199" i="1"/>
  <c r="D200" i="1"/>
  <c r="E200" i="1"/>
  <c r="D214" i="1"/>
  <c r="E214" i="1"/>
  <c r="D217" i="1"/>
  <c r="E217" i="1"/>
  <c r="C1220" i="1"/>
  <c r="C1218" i="1"/>
  <c r="F99" i="1" l="1"/>
  <c r="K188" i="1"/>
  <c r="J99" i="1"/>
  <c r="G184" i="1"/>
  <c r="G182" i="1"/>
  <c r="I94" i="1"/>
  <c r="H94" i="1"/>
  <c r="G98" i="1"/>
  <c r="L99" i="1"/>
  <c r="K99" i="1"/>
  <c r="I99" i="1"/>
  <c r="H99" i="1"/>
  <c r="K201" i="1"/>
  <c r="J201" i="1"/>
  <c r="H98" i="1"/>
  <c r="L94" i="1"/>
  <c r="K94" i="1"/>
  <c r="J94" i="1"/>
  <c r="E184" i="1"/>
  <c r="L96" i="1"/>
  <c r="I188" i="1"/>
  <c r="I185" i="1" s="1"/>
  <c r="I31" i="1" s="1"/>
  <c r="H188" i="1"/>
  <c r="H185" i="1" s="1"/>
  <c r="H31" i="1" s="1"/>
  <c r="I95" i="1"/>
  <c r="D184" i="1"/>
  <c r="E201" i="1"/>
  <c r="H95" i="1"/>
  <c r="G96" i="1"/>
  <c r="G94" i="1"/>
  <c r="L185" i="1"/>
  <c r="L31" i="1" s="1"/>
  <c r="L98" i="1"/>
  <c r="K98" i="1"/>
  <c r="J98" i="1"/>
  <c r="I98" i="1"/>
  <c r="H97" i="1"/>
  <c r="J185" i="1"/>
  <c r="J31" i="1" s="1"/>
  <c r="H96" i="1"/>
  <c r="L97" i="1"/>
  <c r="K97" i="1"/>
  <c r="J97" i="1"/>
  <c r="I97" i="1"/>
  <c r="K96" i="1"/>
  <c r="F165" i="1"/>
  <c r="F162" i="1" s="1"/>
  <c r="F27" i="1" s="1"/>
  <c r="I96" i="1"/>
  <c r="L95" i="1"/>
  <c r="J96" i="1"/>
  <c r="G201" i="1"/>
  <c r="F161" i="1"/>
  <c r="K95" i="1"/>
  <c r="J95" i="1"/>
  <c r="F184" i="1"/>
  <c r="F183" i="1"/>
  <c r="F182" i="1"/>
  <c r="H161" i="1"/>
  <c r="K161" i="1"/>
  <c r="K184" i="1"/>
  <c r="H184" i="1"/>
  <c r="L181" i="1"/>
  <c r="I161" i="1"/>
  <c r="K181" i="1"/>
  <c r="J184" i="1"/>
  <c r="J181" i="1"/>
  <c r="I181" i="1"/>
  <c r="E187" i="1"/>
  <c r="H181" i="1"/>
  <c r="E95" i="1"/>
  <c r="F201" i="1"/>
  <c r="L187" i="1"/>
  <c r="G99" i="1"/>
  <c r="K165" i="1"/>
  <c r="K162" i="1" s="1"/>
  <c r="K27" i="1" s="1"/>
  <c r="J165" i="1"/>
  <c r="J162" i="1" s="1"/>
  <c r="J27" i="1" s="1"/>
  <c r="G183" i="1"/>
  <c r="G97" i="1"/>
  <c r="I184" i="1"/>
  <c r="I165" i="1"/>
  <c r="I162" i="1" s="1"/>
  <c r="I27" i="1" s="1"/>
  <c r="G95" i="1"/>
  <c r="I201" i="1"/>
  <c r="H201" i="1"/>
  <c r="L161" i="1"/>
  <c r="J187" i="1"/>
  <c r="L201" i="1"/>
  <c r="G165" i="1"/>
  <c r="G162" i="1" s="1"/>
  <c r="G27" i="1" s="1"/>
  <c r="L183" i="1"/>
  <c r="K183" i="1"/>
  <c r="G161" i="1"/>
  <c r="I183" i="1"/>
  <c r="H183" i="1"/>
  <c r="L184" i="1"/>
  <c r="J161" i="1"/>
  <c r="J183" i="1"/>
  <c r="L162" i="1"/>
  <c r="L27" i="1" s="1"/>
  <c r="K185" i="1"/>
  <c r="K31" i="1" s="1"/>
  <c r="H162" i="1"/>
  <c r="H27" i="1" s="1"/>
  <c r="G188" i="1"/>
  <c r="G185" i="1" s="1"/>
  <c r="G31" i="1" s="1"/>
  <c r="F96" i="1"/>
  <c r="F95" i="1"/>
  <c r="F94" i="1"/>
  <c r="F188" i="1"/>
  <c r="F185" i="1" s="1"/>
  <c r="F31" i="1" s="1"/>
  <c r="E97" i="1"/>
  <c r="D97" i="1"/>
  <c r="E94" i="1"/>
  <c r="D188" i="1"/>
  <c r="D185" i="1" s="1"/>
  <c r="D31" i="1" s="1"/>
  <c r="D94" i="1"/>
  <c r="D183" i="1"/>
  <c r="E182" i="1"/>
  <c r="E181" i="1"/>
  <c r="E98" i="1"/>
  <c r="D182" i="1"/>
  <c r="E99" i="1"/>
  <c r="D99" i="1"/>
  <c r="D98" i="1"/>
  <c r="E161" i="1"/>
  <c r="D96" i="1"/>
  <c r="E96" i="1"/>
  <c r="D201" i="1"/>
  <c r="E185" i="1"/>
  <c r="E31" i="1" s="1"/>
  <c r="D95" i="1"/>
  <c r="E162" i="1"/>
  <c r="E27" i="1" s="1"/>
  <c r="D162" i="1"/>
  <c r="D27" i="1" s="1"/>
  <c r="D215" i="1" l="1"/>
  <c r="D216" i="1" s="1"/>
  <c r="D19" i="1"/>
  <c r="G215" i="1"/>
  <c r="G150" i="1" s="1"/>
  <c r="G151" i="1" s="1"/>
  <c r="G179" i="1" s="1"/>
  <c r="G32" i="1" s="1"/>
  <c r="G19" i="1"/>
  <c r="H215" i="1"/>
  <c r="H150" i="1" s="1"/>
  <c r="H151" i="1" s="1"/>
  <c r="H19" i="1"/>
  <c r="F215" i="1"/>
  <c r="F150" i="1" s="1"/>
  <c r="F151" i="1" s="1"/>
  <c r="F179" i="1" s="1"/>
  <c r="F32" i="1" s="1"/>
  <c r="F19" i="1"/>
  <c r="E215" i="1"/>
  <c r="E150" i="1" s="1"/>
  <c r="E151" i="1" s="1"/>
  <c r="E179" i="1" s="1"/>
  <c r="E32" i="1" s="1"/>
  <c r="E19" i="1"/>
  <c r="L215" i="1"/>
  <c r="L173" i="1" s="1"/>
  <c r="L174" i="1" s="1"/>
  <c r="L19" i="1"/>
  <c r="I215" i="1"/>
  <c r="I173" i="1" s="1"/>
  <c r="I174" i="1" s="1"/>
  <c r="I19" i="1"/>
  <c r="J215" i="1"/>
  <c r="J173" i="1" s="1"/>
  <c r="J174" i="1" s="1"/>
  <c r="J19" i="1"/>
  <c r="K215" i="1"/>
  <c r="K19" i="1"/>
  <c r="J216" i="1"/>
  <c r="J126" i="1" s="1"/>
  <c r="J150" i="1"/>
  <c r="J151" i="1" s="1"/>
  <c r="J179" i="1" s="1"/>
  <c r="J32" i="1" s="1"/>
  <c r="E216" i="1"/>
  <c r="E147" i="1" s="1"/>
  <c r="G216" i="1"/>
  <c r="G107" i="1" s="1"/>
  <c r="G173" i="1"/>
  <c r="G174" i="1" s="1"/>
  <c r="E173" i="1"/>
  <c r="E174" i="1" s="1"/>
  <c r="F216" i="1"/>
  <c r="F107" i="1" s="1"/>
  <c r="F173" i="1"/>
  <c r="F174" i="1" s="1"/>
  <c r="L216" i="1"/>
  <c r="L126" i="1" s="1"/>
  <c r="I150" i="1"/>
  <c r="I151" i="1" s="1"/>
  <c r="I179" i="1" s="1"/>
  <c r="I32" i="1" s="1"/>
  <c r="L150" i="1"/>
  <c r="L151" i="1" s="1"/>
  <c r="H216" i="1"/>
  <c r="H170" i="1" s="1"/>
  <c r="E170" i="1"/>
  <c r="E177" i="1" s="1"/>
  <c r="H179" i="1"/>
  <c r="H32" i="1" s="1"/>
  <c r="D150" i="1"/>
  <c r="D151" i="1" s="1"/>
  <c r="D179" i="1" s="1"/>
  <c r="D32" i="1" s="1"/>
  <c r="D173" i="1"/>
  <c r="D174" i="1" s="1"/>
  <c r="D126" i="1"/>
  <c r="D147" i="1"/>
  <c r="D170" i="1"/>
  <c r="D107" i="1"/>
  <c r="G147" i="1" l="1"/>
  <c r="J170" i="1"/>
  <c r="J177" i="1" s="1"/>
  <c r="G170" i="1"/>
  <c r="K173" i="1"/>
  <c r="K174" i="1" s="1"/>
  <c r="K150" i="1"/>
  <c r="K151" i="1" s="1"/>
  <c r="K216" i="1"/>
  <c r="J147" i="1"/>
  <c r="E126" i="1"/>
  <c r="E128" i="1" s="1"/>
  <c r="E134" i="1" s="1"/>
  <c r="E107" i="1"/>
  <c r="E110" i="1" s="1"/>
  <c r="E119" i="1" s="1"/>
  <c r="E102" i="1" s="1"/>
  <c r="H173" i="1"/>
  <c r="H174" i="1" s="1"/>
  <c r="I216" i="1"/>
  <c r="I107" i="1" s="1"/>
  <c r="I108" i="1" s="1"/>
  <c r="G126" i="1"/>
  <c r="G127" i="1" s="1"/>
  <c r="G133" i="1" s="1"/>
  <c r="J107" i="1"/>
  <c r="L107" i="1"/>
  <c r="L179" i="1"/>
  <c r="L32" i="1" s="1"/>
  <c r="H147" i="1"/>
  <c r="H126" i="1"/>
  <c r="H128" i="1" s="1"/>
  <c r="H134" i="1" s="1"/>
  <c r="H107" i="1"/>
  <c r="H108" i="1" s="1"/>
  <c r="L170" i="1"/>
  <c r="L177" i="1" s="1"/>
  <c r="F170" i="1"/>
  <c r="F178" i="1" s="1"/>
  <c r="F147" i="1"/>
  <c r="F126" i="1"/>
  <c r="F128" i="1" s="1"/>
  <c r="F134" i="1" s="1"/>
  <c r="L147" i="1"/>
  <c r="I147" i="1"/>
  <c r="I170" i="1"/>
  <c r="I178" i="1" s="1"/>
  <c r="I126" i="1"/>
  <c r="I127" i="1" s="1"/>
  <c r="I133" i="1" s="1"/>
  <c r="E127" i="1"/>
  <c r="E133" i="1" s="1"/>
  <c r="E135" i="1" s="1"/>
  <c r="E136" i="1" s="1"/>
  <c r="E138" i="1" s="1"/>
  <c r="E178" i="1"/>
  <c r="E109" i="1"/>
  <c r="E118" i="1" s="1"/>
  <c r="E101" i="1" s="1"/>
  <c r="E176" i="1"/>
  <c r="J178" i="1"/>
  <c r="J176" i="1"/>
  <c r="L128" i="1"/>
  <c r="L134" i="1" s="1"/>
  <c r="L127" i="1"/>
  <c r="L133" i="1" s="1"/>
  <c r="J128" i="1"/>
  <c r="J134" i="1" s="1"/>
  <c r="J127" i="1"/>
  <c r="J133" i="1" s="1"/>
  <c r="J135" i="1" s="1"/>
  <c r="J136" i="1" s="1"/>
  <c r="J138" i="1" s="1"/>
  <c r="J108" i="1"/>
  <c r="J110" i="1"/>
  <c r="J109" i="1"/>
  <c r="L108" i="1"/>
  <c r="L109" i="1"/>
  <c r="L110" i="1"/>
  <c r="H176" i="1"/>
  <c r="H178" i="1"/>
  <c r="H177" i="1"/>
  <c r="G108" i="1"/>
  <c r="G109" i="1"/>
  <c r="G110" i="1"/>
  <c r="G176" i="1"/>
  <c r="G177" i="1"/>
  <c r="G178" i="1"/>
  <c r="F108" i="1"/>
  <c r="F110" i="1"/>
  <c r="F109" i="1"/>
  <c r="D128" i="1"/>
  <c r="D134" i="1" s="1"/>
  <c r="D127" i="1"/>
  <c r="D133" i="1" s="1"/>
  <c r="D178" i="1"/>
  <c r="D177" i="1"/>
  <c r="D176" i="1"/>
  <c r="D110" i="1"/>
  <c r="D108" i="1"/>
  <c r="D109" i="1"/>
  <c r="H110" i="1" l="1"/>
  <c r="H109" i="1"/>
  <c r="H118" i="1" s="1"/>
  <c r="H101" i="1" s="1"/>
  <c r="H127" i="1"/>
  <c r="H133" i="1" s="1"/>
  <c r="I110" i="1"/>
  <c r="I109" i="1"/>
  <c r="I118" i="1" s="1"/>
  <c r="I101" i="1" s="1"/>
  <c r="D189" i="1"/>
  <c r="D30" i="1"/>
  <c r="D33" i="1" s="1"/>
  <c r="E93" i="1"/>
  <c r="J189" i="1"/>
  <c r="J30" i="1"/>
  <c r="J33" i="1" s="1"/>
  <c r="G128" i="1"/>
  <c r="G134" i="1" s="1"/>
  <c r="G189" i="1"/>
  <c r="G30" i="1"/>
  <c r="G33" i="1" s="1"/>
  <c r="K179" i="1"/>
  <c r="K32" i="1" s="1"/>
  <c r="E189" i="1"/>
  <c r="E30" i="1"/>
  <c r="E33" i="1" s="1"/>
  <c r="H189" i="1"/>
  <c r="H30" i="1"/>
  <c r="H33" i="1" s="1"/>
  <c r="K147" i="1"/>
  <c r="K126" i="1"/>
  <c r="K107" i="1"/>
  <c r="K170" i="1"/>
  <c r="E108" i="1"/>
  <c r="E91" i="1" s="1"/>
  <c r="F127" i="1"/>
  <c r="F133" i="1" s="1"/>
  <c r="F135" i="1" s="1"/>
  <c r="F136" i="1" s="1"/>
  <c r="F138" i="1" s="1"/>
  <c r="L178" i="1"/>
  <c r="L176" i="1"/>
  <c r="H135" i="1"/>
  <c r="H136" i="1" s="1"/>
  <c r="H138" i="1" s="1"/>
  <c r="L135" i="1"/>
  <c r="L136" i="1" s="1"/>
  <c r="L138" i="1" s="1"/>
  <c r="F177" i="1"/>
  <c r="F176" i="1"/>
  <c r="J119" i="1"/>
  <c r="J102" i="1" s="1"/>
  <c r="J93" i="1"/>
  <c r="H92" i="1"/>
  <c r="H117" i="1"/>
  <c r="H91" i="1"/>
  <c r="F119" i="1"/>
  <c r="F102" i="1" s="1"/>
  <c r="F93" i="1"/>
  <c r="F117" i="1"/>
  <c r="F91" i="1"/>
  <c r="E92" i="1"/>
  <c r="G118" i="1"/>
  <c r="G101" i="1" s="1"/>
  <c r="G92" i="1"/>
  <c r="I119" i="1"/>
  <c r="I102" i="1" s="1"/>
  <c r="I93" i="1"/>
  <c r="L118" i="1"/>
  <c r="L101" i="1" s="1"/>
  <c r="L92" i="1"/>
  <c r="L117" i="1"/>
  <c r="L91" i="1"/>
  <c r="J118" i="1"/>
  <c r="J101" i="1" s="1"/>
  <c r="J92" i="1"/>
  <c r="F118" i="1"/>
  <c r="F101" i="1" s="1"/>
  <c r="F92" i="1"/>
  <c r="G117" i="1"/>
  <c r="G91" i="1"/>
  <c r="L119" i="1"/>
  <c r="L102" i="1" s="1"/>
  <c r="L93" i="1"/>
  <c r="J117" i="1"/>
  <c r="J91" i="1"/>
  <c r="H119" i="1"/>
  <c r="H102" i="1" s="1"/>
  <c r="H93" i="1"/>
  <c r="E117" i="1"/>
  <c r="E100" i="1" s="1"/>
  <c r="G135" i="1"/>
  <c r="G136" i="1" s="1"/>
  <c r="G138" i="1" s="1"/>
  <c r="G119" i="1"/>
  <c r="G102" i="1" s="1"/>
  <c r="G93" i="1"/>
  <c r="I92" i="1"/>
  <c r="I117" i="1"/>
  <c r="I91" i="1"/>
  <c r="I177" i="1"/>
  <c r="I128" i="1"/>
  <c r="I134" i="1" s="1"/>
  <c r="I135" i="1" s="1"/>
  <c r="I136" i="1" s="1"/>
  <c r="I138" i="1" s="1"/>
  <c r="I176" i="1"/>
  <c r="D135" i="1"/>
  <c r="D136" i="1" s="1"/>
  <c r="D138" i="1" s="1"/>
  <c r="D119" i="1"/>
  <c r="D102" i="1" s="1"/>
  <c r="D93" i="1"/>
  <c r="D118" i="1"/>
  <c r="D101" i="1" s="1"/>
  <c r="D92" i="1"/>
  <c r="D117" i="1"/>
  <c r="D91" i="1"/>
  <c r="C90" i="1"/>
  <c r="F189" i="1" l="1"/>
  <c r="F30" i="1"/>
  <c r="F33" i="1" s="1"/>
  <c r="L189" i="1"/>
  <c r="L30" i="1"/>
  <c r="L33" i="1" s="1"/>
  <c r="K178" i="1"/>
  <c r="K176" i="1"/>
  <c r="K177" i="1"/>
  <c r="K128" i="1"/>
  <c r="K134" i="1" s="1"/>
  <c r="K127" i="1"/>
  <c r="K133" i="1" s="1"/>
  <c r="K135" i="1" s="1"/>
  <c r="K136" i="1" s="1"/>
  <c r="K138" i="1" s="1"/>
  <c r="I189" i="1"/>
  <c r="I30" i="1"/>
  <c r="I33" i="1" s="1"/>
  <c r="K108" i="1"/>
  <c r="K110" i="1"/>
  <c r="K109" i="1"/>
  <c r="E120" i="1"/>
  <c r="E121" i="1" s="1"/>
  <c r="I120" i="1"/>
  <c r="I100" i="1"/>
  <c r="L120" i="1"/>
  <c r="L100" i="1"/>
  <c r="J120" i="1"/>
  <c r="J100" i="1"/>
  <c r="F120" i="1"/>
  <c r="F100" i="1"/>
  <c r="H120" i="1"/>
  <c r="H100" i="1"/>
  <c r="G120" i="1"/>
  <c r="G100" i="1"/>
  <c r="D120" i="1"/>
  <c r="D100" i="1"/>
  <c r="C146" i="1"/>
  <c r="K92" i="1" l="1"/>
  <c r="K118" i="1"/>
  <c r="K101" i="1" s="1"/>
  <c r="K119" i="1"/>
  <c r="K102" i="1" s="1"/>
  <c r="K93" i="1"/>
  <c r="K117" i="1"/>
  <c r="K91" i="1"/>
  <c r="K189" i="1"/>
  <c r="K30" i="1"/>
  <c r="K33" i="1" s="1"/>
  <c r="E103" i="1"/>
  <c r="E21" i="1" s="1"/>
  <c r="I121" i="1"/>
  <c r="I103" i="1"/>
  <c r="I21" i="1" s="1"/>
  <c r="G121" i="1"/>
  <c r="G103" i="1"/>
  <c r="G21" i="1" s="1"/>
  <c r="H121" i="1"/>
  <c r="H103" i="1"/>
  <c r="H21" i="1" s="1"/>
  <c r="F121" i="1"/>
  <c r="F103" i="1"/>
  <c r="F21" i="1" s="1"/>
  <c r="J121" i="1"/>
  <c r="J103" i="1"/>
  <c r="J21" i="1" s="1"/>
  <c r="L121" i="1"/>
  <c r="L103" i="1"/>
  <c r="L21" i="1" s="1"/>
  <c r="E137" i="1"/>
  <c r="E104" i="1"/>
  <c r="E22" i="1" s="1"/>
  <c r="D121" i="1"/>
  <c r="D103" i="1"/>
  <c r="D21" i="1" s="1"/>
  <c r="E23" i="1" l="1"/>
  <c r="E24" i="1" s="1"/>
  <c r="K100" i="1"/>
  <c r="K120" i="1"/>
  <c r="F137" i="1"/>
  <c r="F104" i="1"/>
  <c r="F22" i="1" s="1"/>
  <c r="L137" i="1"/>
  <c r="L104" i="1"/>
  <c r="L22" i="1" s="1"/>
  <c r="J137" i="1"/>
  <c r="J104" i="1"/>
  <c r="J22" i="1" s="1"/>
  <c r="G137" i="1"/>
  <c r="G104" i="1"/>
  <c r="G22" i="1" s="1"/>
  <c r="H137" i="1"/>
  <c r="H104" i="1"/>
  <c r="H22" i="1" s="1"/>
  <c r="I137" i="1"/>
  <c r="I104" i="1"/>
  <c r="I22" i="1" s="1"/>
  <c r="D137" i="1"/>
  <c r="D104" i="1"/>
  <c r="D22" i="1" s="1"/>
  <c r="C198" i="1"/>
  <c r="D23" i="1" l="1"/>
  <c r="D24" i="1" s="1"/>
  <c r="I23" i="1"/>
  <c r="I24" i="1" s="1"/>
  <c r="H23" i="1"/>
  <c r="H24" i="1"/>
  <c r="G23" i="1"/>
  <c r="G24" i="1"/>
  <c r="J23" i="1"/>
  <c r="J24" i="1" s="1"/>
  <c r="L23" i="1"/>
  <c r="L24" i="1"/>
  <c r="F23" i="1"/>
  <c r="F24" i="1" s="1"/>
  <c r="K121" i="1"/>
  <c r="K103" i="1"/>
  <c r="K21" i="1" s="1"/>
  <c r="H1215" i="1"/>
  <c r="H1223" i="1" s="1"/>
  <c r="H1216" i="1"/>
  <c r="G1215" i="1"/>
  <c r="G1223" i="1" s="1"/>
  <c r="G1216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13" i="1"/>
  <c r="B1012" i="1"/>
  <c r="B1011" i="1"/>
  <c r="B991" i="1"/>
  <c r="B990" i="1"/>
  <c r="B971" i="1"/>
  <c r="B970" i="1"/>
  <c r="B969" i="1"/>
  <c r="B950" i="1"/>
  <c r="B949" i="1"/>
  <c r="B948" i="1"/>
  <c r="C217" i="1"/>
  <c r="C214" i="1"/>
  <c r="C200" i="1"/>
  <c r="C199" i="1"/>
  <c r="C175" i="1"/>
  <c r="C172" i="1"/>
  <c r="C171" i="1"/>
  <c r="C169" i="1"/>
  <c r="C152" i="1"/>
  <c r="C149" i="1"/>
  <c r="C148" i="1"/>
  <c r="C130" i="1"/>
  <c r="C132" i="1" s="1"/>
  <c r="C129" i="1"/>
  <c r="C113" i="1"/>
  <c r="C112" i="1"/>
  <c r="C111" i="1"/>
  <c r="C18" i="1"/>
  <c r="K137" i="1" l="1"/>
  <c r="K104" i="1"/>
  <c r="K22" i="1" s="1"/>
  <c r="H1188" i="1"/>
  <c r="H1191" i="1"/>
  <c r="H1189" i="1"/>
  <c r="H1192" i="1"/>
  <c r="H1187" i="1"/>
  <c r="H1190" i="1"/>
  <c r="G154" i="1"/>
  <c r="G155" i="1"/>
  <c r="G164" i="1" s="1"/>
  <c r="G153" i="1"/>
  <c r="K154" i="1"/>
  <c r="K155" i="1"/>
  <c r="K164" i="1" s="1"/>
  <c r="L153" i="1"/>
  <c r="F153" i="1"/>
  <c r="H155" i="1"/>
  <c r="H164" i="1" s="1"/>
  <c r="H153" i="1"/>
  <c r="H154" i="1"/>
  <c r="K153" i="1"/>
  <c r="J154" i="1"/>
  <c r="F154" i="1"/>
  <c r="J153" i="1"/>
  <c r="F155" i="1"/>
  <c r="F164" i="1" s="1"/>
  <c r="J155" i="1"/>
  <c r="J164" i="1" s="1"/>
  <c r="L154" i="1"/>
  <c r="L155" i="1"/>
  <c r="L164" i="1" s="1"/>
  <c r="I155" i="1"/>
  <c r="I164" i="1" s="1"/>
  <c r="I153" i="1"/>
  <c r="I154" i="1"/>
  <c r="G1188" i="1"/>
  <c r="G1187" i="1"/>
  <c r="G1191" i="1"/>
  <c r="G1190" i="1"/>
  <c r="G1189" i="1"/>
  <c r="G1192" i="1"/>
  <c r="E153" i="1"/>
  <c r="E154" i="1"/>
  <c r="E155" i="1"/>
  <c r="E164" i="1" s="1"/>
  <c r="D155" i="1"/>
  <c r="D164" i="1" s="1"/>
  <c r="D153" i="1"/>
  <c r="D154" i="1"/>
  <c r="C96" i="1"/>
  <c r="C95" i="1"/>
  <c r="C94" i="1"/>
  <c r="C131" i="1"/>
  <c r="C114" i="1"/>
  <c r="C116" i="1"/>
  <c r="C99" i="1" s="1"/>
  <c r="C115" i="1"/>
  <c r="C201" i="1"/>
  <c r="B951" i="1"/>
  <c r="B992" i="1"/>
  <c r="B993" i="1"/>
  <c r="G26" i="1" l="1"/>
  <c r="K26" i="1"/>
  <c r="H26" i="1"/>
  <c r="F26" i="1"/>
  <c r="F29" i="1" s="1"/>
  <c r="F34" i="1" s="1"/>
  <c r="F35" i="1" s="1"/>
  <c r="E26" i="1"/>
  <c r="I26" i="1"/>
  <c r="D26" i="1"/>
  <c r="H1193" i="1"/>
  <c r="J26" i="1"/>
  <c r="J29" i="1" s="1"/>
  <c r="J34" i="1" s="1"/>
  <c r="J35" i="1" s="1"/>
  <c r="L26" i="1"/>
  <c r="K24" i="1"/>
  <c r="K23" i="1"/>
  <c r="G1193" i="1"/>
  <c r="K159" i="1"/>
  <c r="K156" i="1" s="1"/>
  <c r="K28" i="1" s="1"/>
  <c r="K160" i="1"/>
  <c r="K158" i="1"/>
  <c r="I159" i="1"/>
  <c r="I156" i="1" s="1"/>
  <c r="I28" i="1" s="1"/>
  <c r="I160" i="1"/>
  <c r="I158" i="1"/>
  <c r="L160" i="1"/>
  <c r="L158" i="1"/>
  <c r="L159" i="1"/>
  <c r="L156" i="1" s="1"/>
  <c r="L28" i="1" s="1"/>
  <c r="J160" i="1"/>
  <c r="J159" i="1"/>
  <c r="J156" i="1" s="1"/>
  <c r="J28" i="1" s="1"/>
  <c r="J158" i="1"/>
  <c r="F159" i="1"/>
  <c r="F156" i="1" s="1"/>
  <c r="F28" i="1" s="1"/>
  <c r="F158" i="1"/>
  <c r="F160" i="1"/>
  <c r="I1215" i="1"/>
  <c r="I1191" i="1" s="1"/>
  <c r="I1216" i="1"/>
  <c r="H159" i="1"/>
  <c r="H156" i="1" s="1"/>
  <c r="H28" i="1" s="1"/>
  <c r="H160" i="1"/>
  <c r="H158" i="1"/>
  <c r="G158" i="1"/>
  <c r="G159" i="1"/>
  <c r="G156" i="1" s="1"/>
  <c r="G28" i="1" s="1"/>
  <c r="G160" i="1"/>
  <c r="F1216" i="1"/>
  <c r="F1215" i="1"/>
  <c r="F1223" i="1" s="1"/>
  <c r="F1224" i="1" s="1"/>
  <c r="D1215" i="1"/>
  <c r="D1187" i="1" s="1"/>
  <c r="D1216" i="1"/>
  <c r="E160" i="1"/>
  <c r="E158" i="1"/>
  <c r="E159" i="1"/>
  <c r="E156" i="1" s="1"/>
  <c r="E28" i="1" s="1"/>
  <c r="D160" i="1"/>
  <c r="D158" i="1"/>
  <c r="D159" i="1"/>
  <c r="D156" i="1" s="1"/>
  <c r="D28" i="1" s="1"/>
  <c r="C98" i="1"/>
  <c r="C97" i="1"/>
  <c r="B1014" i="1"/>
  <c r="B952" i="1"/>
  <c r="C215" i="1"/>
  <c r="C19" i="1"/>
  <c r="B972" i="1"/>
  <c r="B994" i="1"/>
  <c r="B1015" i="1"/>
  <c r="J166" i="1" l="1"/>
  <c r="J190" i="1" s="1"/>
  <c r="J191" i="1" s="1"/>
  <c r="I1190" i="1"/>
  <c r="I1192" i="1"/>
  <c r="I1187" i="1"/>
  <c r="I1189" i="1"/>
  <c r="F166" i="1"/>
  <c r="F190" i="1" s="1"/>
  <c r="F191" i="1" s="1"/>
  <c r="J36" i="1"/>
  <c r="J37" i="1"/>
  <c r="L29" i="1"/>
  <c r="L34" i="1" s="1"/>
  <c r="L35" i="1" s="1"/>
  <c r="L166" i="1"/>
  <c r="L190" i="1" s="1"/>
  <c r="L191" i="1" s="1"/>
  <c r="D29" i="1"/>
  <c r="D34" i="1" s="1"/>
  <c r="D35" i="1" s="1"/>
  <c r="I29" i="1"/>
  <c r="I34" i="1" s="1"/>
  <c r="I35" i="1" s="1"/>
  <c r="I166" i="1"/>
  <c r="I190" i="1" s="1"/>
  <c r="I191" i="1" s="1"/>
  <c r="E29" i="1"/>
  <c r="E34" i="1" s="1"/>
  <c r="E35" i="1" s="1"/>
  <c r="E166" i="1"/>
  <c r="E190" i="1" s="1"/>
  <c r="E191" i="1" s="1"/>
  <c r="H29" i="1"/>
  <c r="H34" i="1" s="1"/>
  <c r="H35" i="1" s="1"/>
  <c r="H166" i="1"/>
  <c r="H190" i="1" s="1"/>
  <c r="H191" i="1" s="1"/>
  <c r="K166" i="1"/>
  <c r="K190" i="1" s="1"/>
  <c r="K191" i="1" s="1"/>
  <c r="G29" i="1"/>
  <c r="G34" i="1" s="1"/>
  <c r="G35" i="1" s="1"/>
  <c r="D166" i="1"/>
  <c r="D190" i="1" s="1"/>
  <c r="D191" i="1" s="1"/>
  <c r="F36" i="1"/>
  <c r="F37" i="1"/>
  <c r="K29" i="1"/>
  <c r="K34" i="1" s="1"/>
  <c r="K35" i="1" s="1"/>
  <c r="G166" i="1"/>
  <c r="G190" i="1" s="1"/>
  <c r="G191" i="1" s="1"/>
  <c r="D1191" i="1"/>
  <c r="I1188" i="1"/>
  <c r="I1223" i="1"/>
  <c r="I1224" i="1" s="1"/>
  <c r="L1215" i="1"/>
  <c r="L1223" i="1" s="1"/>
  <c r="L1224" i="1" s="1"/>
  <c r="L1216" i="1"/>
  <c r="J1215" i="1"/>
  <c r="J1223" i="1" s="1"/>
  <c r="J1224" i="1" s="1"/>
  <c r="J1216" i="1"/>
  <c r="K1216" i="1"/>
  <c r="K1215" i="1"/>
  <c r="K1190" i="1" s="1"/>
  <c r="F1191" i="1"/>
  <c r="F1189" i="1"/>
  <c r="D1223" i="1"/>
  <c r="F1187" i="1"/>
  <c r="I1193" i="1"/>
  <c r="F1190" i="1"/>
  <c r="F1188" i="1"/>
  <c r="F1192" i="1"/>
  <c r="C1215" i="1"/>
  <c r="C1188" i="1" s="1"/>
  <c r="C1216" i="1"/>
  <c r="E1215" i="1"/>
  <c r="E1223" i="1" s="1"/>
  <c r="E1216" i="1"/>
  <c r="D1188" i="1"/>
  <c r="D1192" i="1"/>
  <c r="D1190" i="1"/>
  <c r="D1189" i="1"/>
  <c r="C173" i="1"/>
  <c r="C150" i="1"/>
  <c r="C216" i="1"/>
  <c r="B973" i="1"/>
  <c r="B995" i="1"/>
  <c r="B1016" i="1"/>
  <c r="E1224" i="1" l="1"/>
  <c r="D1224" i="1"/>
  <c r="L1191" i="1"/>
  <c r="L1190" i="1"/>
  <c r="L1188" i="1"/>
  <c r="L1187" i="1"/>
  <c r="E36" i="1"/>
  <c r="E37" i="1" s="1"/>
  <c r="I36" i="1"/>
  <c r="I37" i="1" s="1"/>
  <c r="J1187" i="1"/>
  <c r="J1191" i="1"/>
  <c r="K36" i="1"/>
  <c r="K37" i="1" s="1"/>
  <c r="L1192" i="1"/>
  <c r="G36" i="1"/>
  <c r="G37" i="1"/>
  <c r="G1224" i="1"/>
  <c r="L1189" i="1"/>
  <c r="L1193" i="1" s="1"/>
  <c r="H36" i="1"/>
  <c r="H37" i="1" s="1"/>
  <c r="H1224" i="1"/>
  <c r="J1189" i="1"/>
  <c r="J1192" i="1"/>
  <c r="D36" i="1"/>
  <c r="D37" i="1" s="1"/>
  <c r="J1190" i="1"/>
  <c r="L36" i="1"/>
  <c r="L37" i="1" s="1"/>
  <c r="J1188" i="1"/>
  <c r="J1193" i="1" s="1"/>
  <c r="E1192" i="1"/>
  <c r="E1191" i="1"/>
  <c r="E1189" i="1"/>
  <c r="C1189" i="1"/>
  <c r="C1190" i="1"/>
  <c r="C1192" i="1"/>
  <c r="C1191" i="1"/>
  <c r="K1191" i="1"/>
  <c r="K1223" i="1"/>
  <c r="K1224" i="1" s="1"/>
  <c r="K1188" i="1"/>
  <c r="K1192" i="1"/>
  <c r="F1193" i="1"/>
  <c r="K1189" i="1"/>
  <c r="K1187" i="1"/>
  <c r="K1193" i="1" s="1"/>
  <c r="C1223" i="1"/>
  <c r="C1187" i="1"/>
  <c r="E1188" i="1"/>
  <c r="D1193" i="1"/>
  <c r="E1190" i="1"/>
  <c r="E1187" i="1"/>
  <c r="B953" i="1"/>
  <c r="C107" i="1"/>
  <c r="C151" i="1"/>
  <c r="C174" i="1"/>
  <c r="C170" i="1"/>
  <c r="C147" i="1"/>
  <c r="C126" i="1"/>
  <c r="B974" i="1"/>
  <c r="B1017" i="1"/>
  <c r="B996" i="1"/>
  <c r="B954" i="1"/>
  <c r="H1198" i="1" l="1"/>
  <c r="H1201" i="1"/>
  <c r="H1194" i="1"/>
  <c r="H1203" i="1"/>
  <c r="H1195" i="1"/>
  <c r="H1200" i="1"/>
  <c r="H1202" i="1"/>
  <c r="H1196" i="1"/>
  <c r="H1199" i="1"/>
  <c r="H1197" i="1"/>
  <c r="H1219" i="1"/>
  <c r="H1225" i="1"/>
  <c r="H41" i="1"/>
  <c r="H42" i="1" s="1"/>
  <c r="G1225" i="1"/>
  <c r="E1193" i="1"/>
  <c r="C1193" i="1"/>
  <c r="C153" i="1"/>
  <c r="C155" i="1"/>
  <c r="C154" i="1"/>
  <c r="C178" i="1"/>
  <c r="C177" i="1"/>
  <c r="C176" i="1"/>
  <c r="B975" i="1"/>
  <c r="B955" i="1"/>
  <c r="B997" i="1"/>
  <c r="B1018" i="1"/>
  <c r="H1204" i="1" l="1"/>
  <c r="G1194" i="1"/>
  <c r="G1198" i="1"/>
  <c r="G1199" i="1"/>
  <c r="G1200" i="1"/>
  <c r="G1197" i="1"/>
  <c r="G1201" i="1"/>
  <c r="G1202" i="1"/>
  <c r="G1195" i="1"/>
  <c r="G1196" i="1"/>
  <c r="G1203" i="1"/>
  <c r="G1219" i="1"/>
  <c r="G41" i="1"/>
  <c r="G42" i="1" s="1"/>
  <c r="C161" i="1"/>
  <c r="C26" i="1"/>
  <c r="C187" i="1"/>
  <c r="C188" i="1"/>
  <c r="C164" i="1"/>
  <c r="C165" i="1"/>
  <c r="C183" i="1"/>
  <c r="C182" i="1"/>
  <c r="C184" i="1"/>
  <c r="C181" i="1"/>
  <c r="C30" i="1"/>
  <c r="C158" i="1"/>
  <c r="C159" i="1"/>
  <c r="C160" i="1"/>
  <c r="B976" i="1"/>
  <c r="B1019" i="1"/>
  <c r="B998" i="1"/>
  <c r="B956" i="1"/>
  <c r="H1205" i="1" l="1"/>
  <c r="H1184" i="1" s="1"/>
  <c r="G1204" i="1"/>
  <c r="C162" i="1"/>
  <c r="C185" i="1"/>
  <c r="C179" i="1"/>
  <c r="C156" i="1"/>
  <c r="B977" i="1"/>
  <c r="B957" i="1"/>
  <c r="B999" i="1"/>
  <c r="B1020" i="1"/>
  <c r="H1167" i="1" l="1"/>
  <c r="H1168" i="1"/>
  <c r="H1172" i="1"/>
  <c r="H1169" i="1"/>
  <c r="H1170" i="1"/>
  <c r="H1173" i="1"/>
  <c r="H1185" i="1" s="1"/>
  <c r="H1171" i="1"/>
  <c r="H1176" i="1"/>
  <c r="H1179" i="1"/>
  <c r="H1180" i="1"/>
  <c r="H1178" i="1"/>
  <c r="H1177" i="1"/>
  <c r="H1182" i="1"/>
  <c r="H1174" i="1"/>
  <c r="H1181" i="1"/>
  <c r="H1175" i="1"/>
  <c r="H1183" i="1"/>
  <c r="G1205" i="1"/>
  <c r="G1184" i="1" s="1"/>
  <c r="E41" i="1"/>
  <c r="E42" i="1" s="1"/>
  <c r="F1225" i="1"/>
  <c r="C27" i="1"/>
  <c r="C31" i="1"/>
  <c r="C28" i="1"/>
  <c r="C32" i="1"/>
  <c r="C189" i="1"/>
  <c r="C166" i="1"/>
  <c r="B978" i="1"/>
  <c r="B958" i="1"/>
  <c r="B1021" i="1"/>
  <c r="B1000" i="1"/>
  <c r="I1203" i="1" l="1"/>
  <c r="I1196" i="1"/>
  <c r="I1198" i="1"/>
  <c r="I1201" i="1"/>
  <c r="I1199" i="1"/>
  <c r="I1200" i="1"/>
  <c r="I1195" i="1"/>
  <c r="I1194" i="1"/>
  <c r="I1202" i="1"/>
  <c r="I1197" i="1"/>
  <c r="I1219" i="1"/>
  <c r="I1225" i="1"/>
  <c r="J1199" i="1"/>
  <c r="J1201" i="1"/>
  <c r="J1200" i="1"/>
  <c r="J1196" i="1"/>
  <c r="J1202" i="1"/>
  <c r="J1198" i="1"/>
  <c r="J1197" i="1"/>
  <c r="J1203" i="1"/>
  <c r="J1194" i="1"/>
  <c r="J1195" i="1"/>
  <c r="J1219" i="1"/>
  <c r="J1225" i="1"/>
  <c r="L1199" i="1"/>
  <c r="L1194" i="1"/>
  <c r="L1203" i="1"/>
  <c r="L1200" i="1"/>
  <c r="L1197" i="1"/>
  <c r="L1201" i="1"/>
  <c r="L1198" i="1"/>
  <c r="L1196" i="1"/>
  <c r="L1202" i="1"/>
  <c r="L1195" i="1"/>
  <c r="L1225" i="1"/>
  <c r="L1219" i="1"/>
  <c r="K1200" i="1"/>
  <c r="K1199" i="1"/>
  <c r="K1195" i="1"/>
  <c r="K1196" i="1"/>
  <c r="K1201" i="1"/>
  <c r="K1203" i="1"/>
  <c r="K1202" i="1"/>
  <c r="K1198" i="1"/>
  <c r="K1197" i="1"/>
  <c r="K1194" i="1"/>
  <c r="K1219" i="1"/>
  <c r="K1225" i="1"/>
  <c r="F1201" i="1"/>
  <c r="F1199" i="1"/>
  <c r="F1196" i="1"/>
  <c r="F1197" i="1"/>
  <c r="F1200" i="1"/>
  <c r="F1203" i="1"/>
  <c r="F1194" i="1"/>
  <c r="F1198" i="1"/>
  <c r="F1202" i="1"/>
  <c r="F1195" i="1"/>
  <c r="G1176" i="1"/>
  <c r="G1171" i="1"/>
  <c r="G1172" i="1"/>
  <c r="G1168" i="1"/>
  <c r="G1167" i="1"/>
  <c r="G1170" i="1"/>
  <c r="G1169" i="1"/>
  <c r="G1173" i="1"/>
  <c r="G1185" i="1" s="1"/>
  <c r="G1182" i="1"/>
  <c r="G1179" i="1"/>
  <c r="G1177" i="1"/>
  <c r="G1178" i="1"/>
  <c r="G1183" i="1"/>
  <c r="G1175" i="1"/>
  <c r="G1181" i="1"/>
  <c r="G1180" i="1"/>
  <c r="G1174" i="1"/>
  <c r="F1219" i="1"/>
  <c r="I41" i="1"/>
  <c r="I42" i="1" s="1"/>
  <c r="L41" i="1"/>
  <c r="L42" i="1" s="1"/>
  <c r="F41" i="1"/>
  <c r="F42" i="1" s="1"/>
  <c r="K41" i="1"/>
  <c r="K42" i="1" s="1"/>
  <c r="J41" i="1"/>
  <c r="J42" i="1" s="1"/>
  <c r="E1219" i="1"/>
  <c r="E1198" i="1"/>
  <c r="E1194" i="1"/>
  <c r="E1202" i="1"/>
  <c r="E1195" i="1"/>
  <c r="E1197" i="1"/>
  <c r="E1199" i="1"/>
  <c r="E1203" i="1"/>
  <c r="E1201" i="1"/>
  <c r="E1200" i="1"/>
  <c r="E1196" i="1"/>
  <c r="E1225" i="1"/>
  <c r="C29" i="1"/>
  <c r="C33" i="1"/>
  <c r="C190" i="1"/>
  <c r="B979" i="1"/>
  <c r="B1022" i="1"/>
  <c r="B959" i="1"/>
  <c r="B1001" i="1"/>
  <c r="L1204" i="1" l="1"/>
  <c r="L1205" i="1" s="1"/>
  <c r="L1180" i="1" s="1"/>
  <c r="J1204" i="1"/>
  <c r="I1204" i="1"/>
  <c r="K1204" i="1"/>
  <c r="K1205" i="1" s="1"/>
  <c r="K1178" i="1" s="1"/>
  <c r="F1204" i="1"/>
  <c r="E1204" i="1"/>
  <c r="D41" i="1"/>
  <c r="D42" i="1" s="1"/>
  <c r="C34" i="1"/>
  <c r="C191" i="1"/>
  <c r="B980" i="1"/>
  <c r="B1002" i="1"/>
  <c r="B960" i="1"/>
  <c r="B1023" i="1"/>
  <c r="L1176" i="1" l="1"/>
  <c r="L1181" i="1"/>
  <c r="K1180" i="1"/>
  <c r="L1174" i="1"/>
  <c r="K1179" i="1"/>
  <c r="L1182" i="1"/>
  <c r="L1175" i="1"/>
  <c r="L1179" i="1"/>
  <c r="L1177" i="1"/>
  <c r="K1176" i="1"/>
  <c r="K1177" i="1"/>
  <c r="K1183" i="1"/>
  <c r="K1175" i="1"/>
  <c r="K1181" i="1"/>
  <c r="K1174" i="1"/>
  <c r="K1182" i="1"/>
  <c r="L1183" i="1"/>
  <c r="I1205" i="1"/>
  <c r="I1184" i="1" s="1"/>
  <c r="J1205" i="1"/>
  <c r="J1184" i="1" s="1"/>
  <c r="K1184" i="1"/>
  <c r="K1171" i="1"/>
  <c r="K1170" i="1"/>
  <c r="K1167" i="1"/>
  <c r="K1169" i="1"/>
  <c r="K1172" i="1"/>
  <c r="K1173" i="1"/>
  <c r="K1185" i="1" s="1"/>
  <c r="K1168" i="1"/>
  <c r="L1184" i="1"/>
  <c r="L1173" i="1"/>
  <c r="L1172" i="1"/>
  <c r="L1169" i="1"/>
  <c r="L1168" i="1"/>
  <c r="L1170" i="1"/>
  <c r="L1167" i="1"/>
  <c r="L1171" i="1"/>
  <c r="L1178" i="1"/>
  <c r="F1205" i="1"/>
  <c r="C35" i="1"/>
  <c r="E1205" i="1"/>
  <c r="E1184" i="1" s="1"/>
  <c r="D1201" i="1"/>
  <c r="D1202" i="1"/>
  <c r="D1203" i="1"/>
  <c r="D1200" i="1"/>
  <c r="D1199" i="1"/>
  <c r="D1194" i="1"/>
  <c r="D1198" i="1"/>
  <c r="D1195" i="1"/>
  <c r="D1196" i="1"/>
  <c r="D1197" i="1"/>
  <c r="D1219" i="1"/>
  <c r="D1225" i="1"/>
  <c r="B981" i="1"/>
  <c r="B1024" i="1"/>
  <c r="B961" i="1"/>
  <c r="B1003" i="1"/>
  <c r="C36" i="1" l="1"/>
  <c r="C37" i="1" s="1"/>
  <c r="C41" i="1" s="1"/>
  <c r="C42" i="1" s="1"/>
  <c r="C1224" i="1"/>
  <c r="L1185" i="1"/>
  <c r="I1168" i="1"/>
  <c r="I1172" i="1"/>
  <c r="I1167" i="1"/>
  <c r="I1171" i="1"/>
  <c r="I1170" i="1"/>
  <c r="I1169" i="1"/>
  <c r="I1173" i="1"/>
  <c r="I1185" i="1" s="1"/>
  <c r="I1176" i="1"/>
  <c r="I1175" i="1"/>
  <c r="I1174" i="1"/>
  <c r="I1180" i="1"/>
  <c r="I1177" i="1"/>
  <c r="I1182" i="1"/>
  <c r="I1183" i="1"/>
  <c r="I1179" i="1"/>
  <c r="I1178" i="1"/>
  <c r="I1181" i="1"/>
  <c r="J1169" i="1"/>
  <c r="J1173" i="1"/>
  <c r="J1185" i="1" s="1"/>
  <c r="J1168" i="1"/>
  <c r="J1167" i="1"/>
  <c r="J1171" i="1"/>
  <c r="J1172" i="1"/>
  <c r="J1170" i="1"/>
  <c r="J1175" i="1"/>
  <c r="J1174" i="1"/>
  <c r="J1177" i="1"/>
  <c r="J1176" i="1"/>
  <c r="J1181" i="1"/>
  <c r="J1183" i="1"/>
  <c r="J1182" i="1"/>
  <c r="J1180" i="1"/>
  <c r="J1178" i="1"/>
  <c r="J1179" i="1"/>
  <c r="F1175" i="1"/>
  <c r="F1171" i="1"/>
  <c r="F1169" i="1"/>
  <c r="F1167" i="1"/>
  <c r="F1170" i="1"/>
  <c r="F1172" i="1"/>
  <c r="F1168" i="1"/>
  <c r="F1173" i="1"/>
  <c r="F1182" i="1"/>
  <c r="F1183" i="1"/>
  <c r="F1180" i="1"/>
  <c r="F1176" i="1"/>
  <c r="F1178" i="1"/>
  <c r="F1179" i="1"/>
  <c r="F1177" i="1"/>
  <c r="F1181" i="1"/>
  <c r="F1174" i="1"/>
  <c r="F1184" i="1"/>
  <c r="E1168" i="1"/>
  <c r="E1169" i="1"/>
  <c r="E1172" i="1"/>
  <c r="E1171" i="1"/>
  <c r="E1167" i="1"/>
  <c r="E1170" i="1"/>
  <c r="E1173" i="1"/>
  <c r="E1185" i="1" s="1"/>
  <c r="E1181" i="1"/>
  <c r="E1175" i="1"/>
  <c r="E1180" i="1"/>
  <c r="E1179" i="1"/>
  <c r="E1176" i="1"/>
  <c r="E1183" i="1"/>
  <c r="E1177" i="1"/>
  <c r="E1178" i="1"/>
  <c r="E1174" i="1"/>
  <c r="E1182" i="1"/>
  <c r="D1204" i="1"/>
  <c r="D1205" i="1" s="1"/>
  <c r="B982" i="1"/>
  <c r="B1025" i="1"/>
  <c r="B1004" i="1"/>
  <c r="B962" i="1"/>
  <c r="F1185" i="1" l="1"/>
  <c r="D1184" i="1"/>
  <c r="B983" i="1"/>
  <c r="B963" i="1"/>
  <c r="B1005" i="1"/>
  <c r="B1026" i="1"/>
  <c r="D1169" i="1" l="1"/>
  <c r="D1171" i="1"/>
  <c r="D1168" i="1"/>
  <c r="D1170" i="1"/>
  <c r="D1167" i="1"/>
  <c r="D1173" i="1"/>
  <c r="D1185" i="1" s="1"/>
  <c r="D1172" i="1"/>
  <c r="D1176" i="1"/>
  <c r="D1179" i="1"/>
  <c r="D1183" i="1"/>
  <c r="D1177" i="1"/>
  <c r="D1175" i="1"/>
  <c r="D1178" i="1"/>
  <c r="D1174" i="1"/>
  <c r="D1180" i="1"/>
  <c r="D1181" i="1"/>
  <c r="D1182" i="1"/>
  <c r="B984" i="1"/>
  <c r="B964" i="1"/>
  <c r="B1027" i="1"/>
  <c r="B1006" i="1"/>
  <c r="B985" i="1" l="1"/>
  <c r="B965" i="1"/>
  <c r="B1007" i="1"/>
  <c r="B1028" i="1"/>
  <c r="B986" i="1" l="1"/>
  <c r="B966" i="1"/>
  <c r="B1008" i="1"/>
  <c r="B1029" i="1"/>
  <c r="B987" i="1" l="1"/>
  <c r="B1010" i="1"/>
  <c r="B1009" i="1"/>
  <c r="B968" i="1"/>
  <c r="B967" i="1"/>
  <c r="B1031" i="1"/>
  <c r="B1030" i="1"/>
  <c r="B988" i="1" l="1"/>
  <c r="B989" i="1"/>
  <c r="C109" i="1" l="1"/>
  <c r="C108" i="1"/>
  <c r="C110" i="1"/>
  <c r="C93" i="1" s="1"/>
  <c r="C128" i="1"/>
  <c r="C127" i="1"/>
  <c r="C133" i="1" s="1"/>
  <c r="C92" i="1" l="1"/>
  <c r="C91" i="1"/>
  <c r="C118" i="1"/>
  <c r="C117" i="1"/>
  <c r="C134" i="1"/>
  <c r="C119" i="1"/>
  <c r="C102" i="1" s="1"/>
  <c r="C101" i="1" l="1"/>
  <c r="C100" i="1"/>
  <c r="C120" i="1"/>
  <c r="C135" i="1"/>
  <c r="C103" i="1" l="1"/>
  <c r="C136" i="1"/>
  <c r="C121" i="1"/>
  <c r="H39" i="1" l="1"/>
  <c r="H40" i="1" s="1"/>
  <c r="K39" i="1"/>
  <c r="K40" i="1" s="1"/>
  <c r="C21" i="1"/>
  <c r="C104" i="1"/>
  <c r="C137" i="1"/>
  <c r="C138" i="1"/>
  <c r="C22" i="1" l="1"/>
  <c r="C1203" i="1" l="1"/>
  <c r="C1195" i="1"/>
  <c r="C1202" i="1"/>
  <c r="C1219" i="1"/>
  <c r="C1198" i="1"/>
  <c r="C1200" i="1"/>
  <c r="C1196" i="1"/>
  <c r="C1194" i="1"/>
  <c r="C1197" i="1"/>
  <c r="C1199" i="1"/>
  <c r="C1201" i="1"/>
  <c r="E39" i="1"/>
  <c r="E40" i="1" s="1"/>
  <c r="L39" i="1"/>
  <c r="L40" i="1" s="1"/>
  <c r="G39" i="1"/>
  <c r="G40" i="1" s="1"/>
  <c r="I39" i="1"/>
  <c r="I40" i="1" s="1"/>
  <c r="J39" i="1"/>
  <c r="J40" i="1" s="1"/>
  <c r="F39" i="1"/>
  <c r="F40" i="1" s="1"/>
  <c r="D39" i="1"/>
  <c r="D40" i="1" s="1"/>
  <c r="C23" i="1"/>
  <c r="C24" i="1" s="1"/>
  <c r="C39" i="1" s="1"/>
  <c r="C40" i="1" s="1"/>
  <c r="C1225" i="1" l="1"/>
  <c r="C1204" i="1" l="1"/>
  <c r="C1205" i="1" l="1"/>
  <c r="C1184" i="1" s="1"/>
  <c r="C1176" i="1" l="1"/>
  <c r="C1174" i="1"/>
  <c r="C1177" i="1"/>
  <c r="C1180" i="1"/>
  <c r="C1173" i="1"/>
  <c r="C1185" i="1" s="1"/>
  <c r="C1169" i="1"/>
  <c r="C1172" i="1"/>
  <c r="C1171" i="1"/>
  <c r="C1168" i="1"/>
  <c r="C1170" i="1"/>
  <c r="C1167" i="1"/>
  <c r="C1175" i="1"/>
  <c r="C1182" i="1"/>
  <c r="C1183" i="1"/>
  <c r="C1179" i="1"/>
  <c r="C1178" i="1"/>
  <c r="C1181" i="1"/>
</calcChain>
</file>

<file path=xl/sharedStrings.xml><?xml version="1.0" encoding="utf-8"?>
<sst xmlns="http://schemas.openxmlformats.org/spreadsheetml/2006/main" count="1201" uniqueCount="275">
  <si>
    <t>最大積載量</t>
    <rPh sb="0" eb="2">
      <t>サイダイ</t>
    </rPh>
    <rPh sb="2" eb="5">
      <t>セキサイリョウ</t>
    </rPh>
    <phoneticPr fontId="2"/>
  </si>
  <si>
    <t>車両総重量</t>
    <rPh sb="0" eb="2">
      <t>シャリョウ</t>
    </rPh>
    <rPh sb="2" eb="5">
      <t>ソウジュウリョウ</t>
    </rPh>
    <phoneticPr fontId="2"/>
  </si>
  <si>
    <t>拘束時間</t>
    <rPh sb="0" eb="2">
      <t>コウソク</t>
    </rPh>
    <rPh sb="2" eb="4">
      <t>ジカン</t>
    </rPh>
    <phoneticPr fontId="2"/>
  </si>
  <si>
    <t>車種</t>
    <rPh sb="0" eb="2">
      <t>シャシュ</t>
    </rPh>
    <phoneticPr fontId="2"/>
  </si>
  <si>
    <t>形状</t>
    <rPh sb="0" eb="2">
      <t>ケイジョウ</t>
    </rPh>
    <phoneticPr fontId="2"/>
  </si>
  <si>
    <t>時間制運賃</t>
    <rPh sb="0" eb="2">
      <t>ジカン</t>
    </rPh>
    <rPh sb="2" eb="3">
      <t>セイ</t>
    </rPh>
    <rPh sb="3" eb="5">
      <t>ウンチン</t>
    </rPh>
    <phoneticPr fontId="2"/>
  </si>
  <si>
    <t>基準運賃</t>
    <rPh sb="0" eb="2">
      <t>キジュン</t>
    </rPh>
    <rPh sb="2" eb="4">
      <t>ウンチン</t>
    </rPh>
    <phoneticPr fontId="2"/>
  </si>
  <si>
    <t>プルダウンリスト</t>
    <phoneticPr fontId="2"/>
  </si>
  <si>
    <t>単車</t>
    <rPh sb="0" eb="2">
      <t>タンシャ</t>
    </rPh>
    <phoneticPr fontId="2"/>
  </si>
  <si>
    <t>形状選択</t>
    <rPh sb="0" eb="2">
      <t>ケイジョウ</t>
    </rPh>
    <rPh sb="2" eb="4">
      <t>センタク</t>
    </rPh>
    <phoneticPr fontId="2"/>
  </si>
  <si>
    <t>単車・トレーラー</t>
    <rPh sb="0" eb="2">
      <t>タンシャ</t>
    </rPh>
    <phoneticPr fontId="2"/>
  </si>
  <si>
    <t>トレーラー</t>
    <phoneticPr fontId="2"/>
  </si>
  <si>
    <t>車種判定</t>
    <rPh sb="0" eb="2">
      <t>シャシュ</t>
    </rPh>
    <rPh sb="2" eb="4">
      <t>ハンテイ</t>
    </rPh>
    <phoneticPr fontId="2"/>
  </si>
  <si>
    <t>車両判定ID</t>
    <rPh sb="0" eb="2">
      <t>シャリョウ</t>
    </rPh>
    <rPh sb="2" eb="4">
      <t>ハンテイ</t>
    </rPh>
    <phoneticPr fontId="2"/>
  </si>
  <si>
    <t>車両判定組合わせ</t>
    <rPh sb="0" eb="2">
      <t>シャリョウ</t>
    </rPh>
    <rPh sb="2" eb="4">
      <t>ハンテイ</t>
    </rPh>
    <rPh sb="4" eb="6">
      <t>クミア</t>
    </rPh>
    <phoneticPr fontId="2"/>
  </si>
  <si>
    <t>大型車</t>
    <rPh sb="0" eb="3">
      <t>オオガタシャ</t>
    </rPh>
    <phoneticPr fontId="2"/>
  </si>
  <si>
    <t>小型車</t>
    <rPh sb="0" eb="2">
      <t>コガタ</t>
    </rPh>
    <rPh sb="2" eb="3">
      <t>シャ</t>
    </rPh>
    <phoneticPr fontId="2"/>
  </si>
  <si>
    <t>中型車</t>
    <rPh sb="0" eb="2">
      <t>チュウガタ</t>
    </rPh>
    <rPh sb="2" eb="3">
      <t>シャ</t>
    </rPh>
    <phoneticPr fontId="2"/>
  </si>
  <si>
    <t>適用車種区分</t>
    <rPh sb="0" eb="2">
      <t>テキヨウ</t>
    </rPh>
    <rPh sb="2" eb="4">
      <t>シャシュ</t>
    </rPh>
    <rPh sb="4" eb="6">
      <t>クブン</t>
    </rPh>
    <phoneticPr fontId="2"/>
  </si>
  <si>
    <t>最大積載量（トン単位）</t>
    <rPh sb="0" eb="2">
      <t>サイダイ</t>
    </rPh>
    <rPh sb="2" eb="5">
      <t>セキサイリョウ</t>
    </rPh>
    <rPh sb="8" eb="10">
      <t>タンイ</t>
    </rPh>
    <phoneticPr fontId="2"/>
  </si>
  <si>
    <t>車両総重量（トン単位）</t>
    <rPh sb="0" eb="2">
      <t>シャリョウ</t>
    </rPh>
    <rPh sb="2" eb="5">
      <t>ソウジュウリョウ</t>
    </rPh>
    <phoneticPr fontId="2"/>
  </si>
  <si>
    <t>都道府県</t>
    <rPh sb="0" eb="4">
      <t>トドウフケン</t>
    </rPh>
    <phoneticPr fontId="2"/>
  </si>
  <si>
    <t>北海道</t>
    <rPh sb="0" eb="3">
      <t>ホッカイドウ</t>
    </rPh>
    <phoneticPr fontId="2"/>
  </si>
  <si>
    <t>管轄運輸局</t>
    <rPh sb="0" eb="2">
      <t>カンカツ</t>
    </rPh>
    <rPh sb="2" eb="4">
      <t>ウンユ</t>
    </rPh>
    <rPh sb="4" eb="5">
      <t>キョク</t>
    </rPh>
    <phoneticPr fontId="2"/>
  </si>
  <si>
    <t>東北運輸局</t>
    <rPh sb="0" eb="2">
      <t>トウホク</t>
    </rPh>
    <rPh sb="2" eb="4">
      <t>ウンユ</t>
    </rPh>
    <rPh sb="4" eb="5">
      <t>キョク</t>
    </rPh>
    <phoneticPr fontId="2"/>
  </si>
  <si>
    <t>北海道運輸局</t>
    <rPh sb="0" eb="3">
      <t>ホッカイドウ</t>
    </rPh>
    <rPh sb="3" eb="5">
      <t>ウンユ</t>
    </rPh>
    <rPh sb="5" eb="6">
      <t>キョク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</si>
  <si>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</si>
  <si>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</si>
  <si>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</si>
  <si>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</si>
  <si>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</si>
  <si>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</si>
  <si>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</si>
  <si>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</si>
  <si>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</si>
  <si>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</si>
  <si>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</si>
  <si>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</si>
  <si>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</si>
  <si>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</si>
  <si>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</si>
  <si>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</si>
  <si>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</si>
  <si>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</si>
  <si>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</si>
  <si>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</si>
  <si>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</si>
  <si>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</si>
  <si>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</si>
  <si>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</si>
  <si>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</si>
  <si>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</si>
  <si>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</si>
  <si>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</si>
  <si>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</si>
  <si>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</si>
  <si>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</si>
  <si>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</si>
  <si>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</si>
  <si>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</si>
  <si>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</si>
  <si>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</si>
  <si>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</si>
  <si>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</si>
  <si>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</si>
  <si>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</si>
  <si>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</si>
  <si>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</si>
  <si>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</si>
  <si>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</si>
  <si>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</si>
  <si>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</si>
  <si>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関東運輸局</t>
    <rPh sb="0" eb="2">
      <t>カントウ</t>
    </rPh>
    <rPh sb="2" eb="4">
      <t>ウンユ</t>
    </rPh>
    <rPh sb="4" eb="5">
      <t>キョク</t>
    </rPh>
    <phoneticPr fontId="2"/>
  </si>
  <si>
    <t>北陸信越運輸局</t>
    <rPh sb="0" eb="2">
      <t>ホクリク</t>
    </rPh>
    <rPh sb="2" eb="4">
      <t>シンエツ</t>
    </rPh>
    <rPh sb="4" eb="6">
      <t>ウンユ</t>
    </rPh>
    <rPh sb="6" eb="7">
      <t>キョク</t>
    </rPh>
    <phoneticPr fontId="2"/>
  </si>
  <si>
    <t>中部運輸局</t>
    <rPh sb="0" eb="2">
      <t>チュウブ</t>
    </rPh>
    <rPh sb="2" eb="4">
      <t>ウンユ</t>
    </rPh>
    <rPh sb="4" eb="5">
      <t>キョク</t>
    </rPh>
    <phoneticPr fontId="2"/>
  </si>
  <si>
    <t>近畿運輸局</t>
    <rPh sb="0" eb="2">
      <t>キンキ</t>
    </rPh>
    <rPh sb="2" eb="4">
      <t>ウンユ</t>
    </rPh>
    <rPh sb="4" eb="5">
      <t>キョク</t>
    </rPh>
    <phoneticPr fontId="2"/>
  </si>
  <si>
    <t>中国運輸局</t>
    <rPh sb="0" eb="2">
      <t>チュウゴク</t>
    </rPh>
    <rPh sb="2" eb="4">
      <t>ウンユ</t>
    </rPh>
    <rPh sb="4" eb="5">
      <t>キョク</t>
    </rPh>
    <phoneticPr fontId="2"/>
  </si>
  <si>
    <t>四国運輸局</t>
    <rPh sb="0" eb="2">
      <t>シコク</t>
    </rPh>
    <rPh sb="2" eb="4">
      <t>ウンユ</t>
    </rPh>
    <rPh sb="4" eb="5">
      <t>キョク</t>
    </rPh>
    <phoneticPr fontId="2"/>
  </si>
  <si>
    <t>九州運輸局</t>
    <rPh sb="0" eb="2">
      <t>キュウシュウ</t>
    </rPh>
    <rPh sb="2" eb="4">
      <t>ウンユ</t>
    </rPh>
    <rPh sb="4" eb="5">
      <t>キョク</t>
    </rPh>
    <phoneticPr fontId="2"/>
  </si>
  <si>
    <t>沖縄総合事務局</t>
    <rPh sb="0" eb="2">
      <t>オキナワ</t>
    </rPh>
    <rPh sb="2" eb="4">
      <t>ソウゴウ</t>
    </rPh>
    <rPh sb="4" eb="7">
      <t>ジムキョク</t>
    </rPh>
    <phoneticPr fontId="2"/>
  </si>
  <si>
    <t>距離の処理</t>
    <rPh sb="0" eb="2">
      <t>キョリ</t>
    </rPh>
    <rPh sb="3" eb="5">
      <t>ショリ</t>
    </rPh>
    <phoneticPr fontId="2"/>
  </si>
  <si>
    <t>～200km</t>
    <phoneticPr fontId="2"/>
  </si>
  <si>
    <t>201～500km</t>
    <phoneticPr fontId="2"/>
  </si>
  <si>
    <t>501km～</t>
    <phoneticPr fontId="2"/>
  </si>
  <si>
    <t>距離①</t>
    <rPh sb="0" eb="2">
      <t>キョリ</t>
    </rPh>
    <phoneticPr fontId="2"/>
  </si>
  <si>
    <t>距離②</t>
    <rPh sb="0" eb="2">
      <t>キョリ</t>
    </rPh>
    <phoneticPr fontId="2"/>
  </si>
  <si>
    <t>距離③</t>
    <rPh sb="0" eb="2">
      <t>キョリ</t>
    </rPh>
    <phoneticPr fontId="2"/>
  </si>
  <si>
    <t>キロ程</t>
  </si>
  <si>
    <t>10km</t>
  </si>
  <si>
    <t>20km</t>
  </si>
  <si>
    <t>30km</t>
  </si>
  <si>
    <t>40km</t>
  </si>
  <si>
    <t>50km</t>
  </si>
  <si>
    <t>60km</t>
  </si>
  <si>
    <t>70km</t>
  </si>
  <si>
    <t>80km</t>
  </si>
  <si>
    <t>90km</t>
  </si>
  <si>
    <t>100km</t>
  </si>
  <si>
    <t>110km</t>
  </si>
  <si>
    <t>120km</t>
  </si>
  <si>
    <t>130km</t>
  </si>
  <si>
    <t>140km</t>
  </si>
  <si>
    <t>150km</t>
  </si>
  <si>
    <t>160km</t>
  </si>
  <si>
    <t>170km</t>
  </si>
  <si>
    <t>180km</t>
  </si>
  <si>
    <t>190km</t>
  </si>
  <si>
    <t>200km</t>
  </si>
  <si>
    <t>200kmを超えて500km まで20kmを増すごと に加算する金額</t>
  </si>
  <si>
    <t>車種 コード</t>
    <rPh sb="0" eb="2">
      <t>シャシュ</t>
    </rPh>
    <phoneticPr fontId="2"/>
  </si>
  <si>
    <t>地域 コード</t>
    <rPh sb="0" eb="2">
      <t>チイキ</t>
    </rPh>
    <phoneticPr fontId="2"/>
  </si>
  <si>
    <t>地域×車種コード</t>
    <rPh sb="0" eb="2">
      <t>チイキ</t>
    </rPh>
    <rPh sb="3" eb="5">
      <t>シャシュ</t>
    </rPh>
    <phoneticPr fontId="2"/>
  </si>
  <si>
    <t>係数①</t>
    <rPh sb="0" eb="2">
      <t>ケイスウ</t>
    </rPh>
    <phoneticPr fontId="2"/>
  </si>
  <si>
    <t>係数②</t>
    <rPh sb="0" eb="2">
      <t>ケイスウ</t>
    </rPh>
    <phoneticPr fontId="2"/>
  </si>
  <si>
    <t>係数③</t>
    <rPh sb="0" eb="2">
      <t>ケイスウ</t>
    </rPh>
    <phoneticPr fontId="2"/>
  </si>
  <si>
    <t>距離運賃ID</t>
    <rPh sb="0" eb="2">
      <t>キョリ</t>
    </rPh>
    <rPh sb="2" eb="4">
      <t>ウンチン</t>
    </rPh>
    <phoneticPr fontId="2"/>
  </si>
  <si>
    <t>運賃計算①</t>
    <rPh sb="0" eb="2">
      <t>ウンチン</t>
    </rPh>
    <rPh sb="2" eb="4">
      <t>ケイサン</t>
    </rPh>
    <phoneticPr fontId="2"/>
  </si>
  <si>
    <t>運賃計算②</t>
    <rPh sb="0" eb="2">
      <t>ウンチン</t>
    </rPh>
    <rPh sb="2" eb="4">
      <t>ケイサン</t>
    </rPh>
    <phoneticPr fontId="2"/>
  </si>
  <si>
    <t>運賃計算③</t>
    <rPh sb="0" eb="2">
      <t>ウンチン</t>
    </rPh>
    <rPh sb="2" eb="4">
      <t>ケイサン</t>
    </rPh>
    <phoneticPr fontId="2"/>
  </si>
  <si>
    <t>実車キロ程</t>
    <rPh sb="0" eb="2">
      <t>ジッシャ</t>
    </rPh>
    <rPh sb="4" eb="5">
      <t>ホド</t>
    </rPh>
    <phoneticPr fontId="2"/>
  </si>
  <si>
    <t>走行キロ</t>
    <rPh sb="0" eb="2">
      <t>ソウコウ</t>
    </rPh>
    <phoneticPr fontId="2"/>
  </si>
  <si>
    <t>地域</t>
    <rPh sb="0" eb="2">
      <t>チイキ</t>
    </rPh>
    <phoneticPr fontId="2"/>
  </si>
  <si>
    <t>距離帯</t>
    <rPh sb="0" eb="2">
      <t>キョリ</t>
    </rPh>
    <rPh sb="2" eb="3">
      <t>タイ</t>
    </rPh>
    <phoneticPr fontId="2"/>
  </si>
  <si>
    <t>合せコード</t>
    <rPh sb="0" eb="1">
      <t>アワ</t>
    </rPh>
    <phoneticPr fontId="2"/>
  </si>
  <si>
    <t>5km</t>
    <phoneticPr fontId="2"/>
  </si>
  <si>
    <t>201km～</t>
    <phoneticPr fontId="2"/>
  </si>
  <si>
    <t>運賃選択コード</t>
    <rPh sb="0" eb="2">
      <t>ウンチン</t>
    </rPh>
    <rPh sb="2" eb="4">
      <t>センタク</t>
    </rPh>
    <phoneticPr fontId="2"/>
  </si>
  <si>
    <t>地域コード</t>
    <rPh sb="0" eb="2">
      <t>チイキ</t>
    </rPh>
    <phoneticPr fontId="2"/>
  </si>
  <si>
    <t>運輸支局</t>
    <rPh sb="0" eb="2">
      <t>ウンユ</t>
    </rPh>
    <rPh sb="2" eb="4">
      <t>シキョク</t>
    </rPh>
    <phoneticPr fontId="2"/>
  </si>
  <si>
    <t>時間制運賃テーブル</t>
    <rPh sb="0" eb="2">
      <t>ジカン</t>
    </rPh>
    <rPh sb="2" eb="3">
      <t>セイ</t>
    </rPh>
    <rPh sb="3" eb="5">
      <t>ウンチン</t>
    </rPh>
    <phoneticPr fontId="2"/>
  </si>
  <si>
    <t>8時間/4時間</t>
    <rPh sb="1" eb="3">
      <t>ジカン</t>
    </rPh>
    <rPh sb="5" eb="7">
      <t>ジカン</t>
    </rPh>
    <phoneticPr fontId="2"/>
  </si>
  <si>
    <t>基本作業時間ID</t>
    <rPh sb="0" eb="2">
      <t>キホン</t>
    </rPh>
    <rPh sb="2" eb="4">
      <t>サギョウ</t>
    </rPh>
    <rPh sb="4" eb="6">
      <t>ジカン</t>
    </rPh>
    <phoneticPr fontId="2"/>
  </si>
  <si>
    <t>合せ運賃ID</t>
    <rPh sb="0" eb="1">
      <t>アワ</t>
    </rPh>
    <rPh sb="2" eb="4">
      <t>ウンチン</t>
    </rPh>
    <phoneticPr fontId="2"/>
  </si>
  <si>
    <t>種類</t>
    <rPh sb="0" eb="2">
      <t>シュルイ</t>
    </rPh>
    <phoneticPr fontId="2"/>
  </si>
  <si>
    <t>基本料金</t>
    <rPh sb="0" eb="2">
      <t>キホン</t>
    </rPh>
    <rPh sb="2" eb="4">
      <t>リョウキン</t>
    </rPh>
    <phoneticPr fontId="2"/>
  </si>
  <si>
    <t>時間加算額</t>
    <rPh sb="0" eb="2">
      <t>ジカン</t>
    </rPh>
    <rPh sb="2" eb="5">
      <t>カサンガク</t>
    </rPh>
    <phoneticPr fontId="2"/>
  </si>
  <si>
    <t>距離加算額</t>
    <rPh sb="0" eb="2">
      <t>キョリ</t>
    </rPh>
    <rPh sb="2" eb="5">
      <t>カサンガク</t>
    </rPh>
    <phoneticPr fontId="2"/>
  </si>
  <si>
    <t>時間　加算単価</t>
    <rPh sb="0" eb="2">
      <t>ジカン</t>
    </rPh>
    <rPh sb="3" eb="5">
      <t>カサン</t>
    </rPh>
    <rPh sb="5" eb="7">
      <t>タンカ</t>
    </rPh>
    <phoneticPr fontId="2"/>
  </si>
  <si>
    <t>距離　加算単価</t>
    <rPh sb="0" eb="2">
      <t>キョリ</t>
    </rPh>
    <rPh sb="3" eb="5">
      <t>カサン</t>
    </rPh>
    <rPh sb="5" eb="7">
      <t>タンカ</t>
    </rPh>
    <phoneticPr fontId="2"/>
  </si>
  <si>
    <t>車種コード(1or2)</t>
    <rPh sb="0" eb="2">
      <t>シャシュ</t>
    </rPh>
    <phoneticPr fontId="2"/>
  </si>
  <si>
    <t>車種×作業時間コード</t>
    <rPh sb="0" eb="2">
      <t>シャシュ</t>
    </rPh>
    <rPh sb="3" eb="5">
      <t>サギョウ</t>
    </rPh>
    <rPh sb="5" eb="7">
      <t>ジカン</t>
    </rPh>
    <phoneticPr fontId="2"/>
  </si>
  <si>
    <t>選択テーブル（距離加算額）</t>
    <rPh sb="0" eb="2">
      <t>センタク</t>
    </rPh>
    <rPh sb="7" eb="9">
      <t>キョリ</t>
    </rPh>
    <rPh sb="9" eb="12">
      <t>カサンガク</t>
    </rPh>
    <phoneticPr fontId="2"/>
  </si>
  <si>
    <t>選択テーブル（時間加算額）</t>
    <rPh sb="0" eb="2">
      <t>センタク</t>
    </rPh>
    <rPh sb="7" eb="9">
      <t>ジカン</t>
    </rPh>
    <rPh sb="9" eb="12">
      <t>カサンガク</t>
    </rPh>
    <phoneticPr fontId="2"/>
  </si>
  <si>
    <t>時間修正（端数処理）</t>
    <rPh sb="0" eb="2">
      <t>ジカン</t>
    </rPh>
    <rPh sb="2" eb="4">
      <t>シュウセイ</t>
    </rPh>
    <rPh sb="5" eb="7">
      <t>ハスウ</t>
    </rPh>
    <rPh sb="7" eb="9">
      <t>ショリ</t>
    </rPh>
    <phoneticPr fontId="2"/>
  </si>
  <si>
    <t>距離修正（端数処理）</t>
    <rPh sb="0" eb="2">
      <t>キョリ</t>
    </rPh>
    <rPh sb="2" eb="4">
      <t>シュウセイ</t>
    </rPh>
    <rPh sb="5" eb="7">
      <t>ハスウ</t>
    </rPh>
    <rPh sb="7" eb="9">
      <t>ショリ</t>
    </rPh>
    <phoneticPr fontId="2"/>
  </si>
  <si>
    <t>時間運賃合計</t>
    <rPh sb="0" eb="2">
      <t>ジカン</t>
    </rPh>
    <rPh sb="2" eb="4">
      <t>ウンチン</t>
    </rPh>
    <rPh sb="4" eb="6">
      <t>ゴウケイ</t>
    </rPh>
    <phoneticPr fontId="2"/>
  </si>
  <si>
    <t>端数処理</t>
    <rPh sb="0" eb="2">
      <t>ハスウ</t>
    </rPh>
    <rPh sb="2" eb="4">
      <t>ショリ</t>
    </rPh>
    <phoneticPr fontId="2"/>
  </si>
  <si>
    <t>距離制　基準運賃合計</t>
    <rPh sb="0" eb="2">
      <t>キョリ</t>
    </rPh>
    <rPh sb="2" eb="3">
      <t>セイ</t>
    </rPh>
    <rPh sb="4" eb="6">
      <t>キジュン</t>
    </rPh>
    <rPh sb="6" eb="8">
      <t>ウンチン</t>
    </rPh>
    <rPh sb="8" eb="10">
      <t>ゴウケイ</t>
    </rPh>
    <phoneticPr fontId="2"/>
  </si>
  <si>
    <t>運賃選択コード(1or10)</t>
    <rPh sb="0" eb="2">
      <t>ウンチン</t>
    </rPh>
    <rPh sb="2" eb="4">
      <t>センタク</t>
    </rPh>
    <phoneticPr fontId="2"/>
  </si>
  <si>
    <t>1日目</t>
    <rPh sb="1" eb="2">
      <t>ニチ</t>
    </rPh>
    <rPh sb="2" eb="3">
      <t>メ</t>
    </rPh>
    <phoneticPr fontId="2"/>
  </si>
  <si>
    <t>2日目</t>
    <rPh sb="1" eb="2">
      <t>ニチ</t>
    </rPh>
    <rPh sb="2" eb="3">
      <t>メ</t>
    </rPh>
    <phoneticPr fontId="2"/>
  </si>
  <si>
    <t>（１日目）</t>
    <rPh sb="2" eb="3">
      <t>ニチ</t>
    </rPh>
    <rPh sb="3" eb="4">
      <t>メ</t>
    </rPh>
    <phoneticPr fontId="2"/>
  </si>
  <si>
    <t>（２日目）</t>
    <rPh sb="2" eb="3">
      <t>ニチ</t>
    </rPh>
    <rPh sb="3" eb="4">
      <t>メ</t>
    </rPh>
    <phoneticPr fontId="2"/>
  </si>
  <si>
    <t>時間加算額</t>
    <rPh sb="0" eb="2">
      <t>ジカン</t>
    </rPh>
    <rPh sb="2" eb="5">
      <t>カサンガク</t>
    </rPh>
    <phoneticPr fontId="2"/>
  </si>
  <si>
    <t>距離加算額</t>
    <rPh sb="0" eb="2">
      <t>キョリ</t>
    </rPh>
    <rPh sb="2" eb="5">
      <t>カサンガク</t>
    </rPh>
    <phoneticPr fontId="2"/>
  </si>
  <si>
    <t>合計額</t>
    <rPh sb="0" eb="2">
      <t>ゴウケイ</t>
    </rPh>
    <rPh sb="2" eb="3">
      <t>ガク</t>
    </rPh>
    <phoneticPr fontId="2"/>
  </si>
  <si>
    <t>距離制運賃との比較</t>
    <rPh sb="0" eb="2">
      <t>キョリ</t>
    </rPh>
    <rPh sb="2" eb="3">
      <t>セイ</t>
    </rPh>
    <rPh sb="3" eb="5">
      <t>ウンチン</t>
    </rPh>
    <rPh sb="7" eb="9">
      <t>ヒカク</t>
    </rPh>
    <phoneticPr fontId="2"/>
  </si>
  <si>
    <t>時間制運賃との比較</t>
    <rPh sb="0" eb="2">
      <t>ジカン</t>
    </rPh>
    <rPh sb="2" eb="3">
      <t>セイ</t>
    </rPh>
    <rPh sb="3" eb="5">
      <t>ウンチン</t>
    </rPh>
    <rPh sb="7" eb="9">
      <t>ヒカク</t>
    </rPh>
    <phoneticPr fontId="2"/>
  </si>
  <si>
    <t>基本料金</t>
    <rPh sb="0" eb="2">
      <t>キホン</t>
    </rPh>
    <rPh sb="2" eb="4">
      <t>リョウキン</t>
    </rPh>
    <phoneticPr fontId="2"/>
  </si>
  <si>
    <t>端数処理後①</t>
    <rPh sb="0" eb="2">
      <t>ハスウ</t>
    </rPh>
    <rPh sb="2" eb="4">
      <t>ショリ</t>
    </rPh>
    <rPh sb="4" eb="5">
      <t>ゴ</t>
    </rPh>
    <phoneticPr fontId="2"/>
  </si>
  <si>
    <t>消費税及び地方消費税②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</si>
  <si>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発地</t>
    <rPh sb="0" eb="1">
      <t>ハツ</t>
    </rPh>
    <rPh sb="1" eb="2">
      <t>チ</t>
    </rPh>
    <phoneticPr fontId="2"/>
  </si>
  <si>
    <t>着地</t>
    <rPh sb="0" eb="2">
      <t>チャクチ</t>
    </rPh>
    <phoneticPr fontId="2"/>
  </si>
  <si>
    <t>発着地</t>
    <rPh sb="0" eb="1">
      <t>ハツ</t>
    </rPh>
    <rPh sb="1" eb="2">
      <t>チャク</t>
    </rPh>
    <rPh sb="2" eb="3">
      <t>チ</t>
    </rPh>
    <phoneticPr fontId="2"/>
  </si>
  <si>
    <t>時間制運賃：算出条件</t>
    <rPh sb="0" eb="2">
      <t>ジカン</t>
    </rPh>
    <rPh sb="2" eb="3">
      <t>セイ</t>
    </rPh>
    <rPh sb="3" eb="5">
      <t>ウンチン</t>
    </rPh>
    <rPh sb="6" eb="8">
      <t>サンシュツ</t>
    </rPh>
    <rPh sb="8" eb="10">
      <t>ジョウケン</t>
    </rPh>
    <phoneticPr fontId="2"/>
  </si>
  <si>
    <t>距離制運賃：算出条件</t>
    <rPh sb="0" eb="2">
      <t>キョリ</t>
    </rPh>
    <rPh sb="2" eb="3">
      <t>セイ</t>
    </rPh>
    <rPh sb="3" eb="5">
      <t>ウンチン</t>
    </rPh>
    <rPh sb="6" eb="8">
      <t>サンシュツ</t>
    </rPh>
    <rPh sb="8" eb="10">
      <t>ジョウケン</t>
    </rPh>
    <phoneticPr fontId="2"/>
  </si>
  <si>
    <t>※赤字は必須入力</t>
    <rPh sb="1" eb="3">
      <t>アカジ</t>
    </rPh>
    <rPh sb="4" eb="6">
      <t>ヒッス</t>
    </rPh>
    <rPh sb="6" eb="8">
      <t>ニュウリョク</t>
    </rPh>
    <phoneticPr fontId="2"/>
  </si>
  <si>
    <t>車両情報</t>
    <rPh sb="0" eb="2">
      <t>シャリョウ</t>
    </rPh>
    <rPh sb="2" eb="4">
      <t>ジョウホウ</t>
    </rPh>
    <phoneticPr fontId="2"/>
  </si>
  <si>
    <t>営業所の所在地</t>
    <rPh sb="0" eb="2">
      <t>エイギョウ</t>
    </rPh>
    <rPh sb="2" eb="3">
      <t>ショ</t>
    </rPh>
    <rPh sb="4" eb="6">
      <t>ショザイ</t>
    </rPh>
    <rPh sb="6" eb="7">
      <t>チ</t>
    </rPh>
    <phoneticPr fontId="2"/>
  </si>
  <si>
    <t>管理番号</t>
    <rPh sb="0" eb="2">
      <t>カンリ</t>
    </rPh>
    <rPh sb="2" eb="4">
      <t>バンゴウ</t>
    </rPh>
    <phoneticPr fontId="2"/>
  </si>
  <si>
    <t>車番、ナンバー等</t>
    <rPh sb="0" eb="2">
      <t>シャバン</t>
    </rPh>
    <rPh sb="7" eb="8">
      <t>トウ</t>
    </rPh>
    <phoneticPr fontId="2"/>
  </si>
  <si>
    <t>算出条件</t>
    <rPh sb="0" eb="2">
      <t>サンシュツ</t>
    </rPh>
    <rPh sb="2" eb="4">
      <t>ジョウケン</t>
    </rPh>
    <phoneticPr fontId="2"/>
  </si>
  <si>
    <t>基準運賃額</t>
    <rPh sb="0" eb="2">
      <t>キジュン</t>
    </rPh>
    <rPh sb="2" eb="4">
      <t>ウンチン</t>
    </rPh>
    <rPh sb="4" eb="5">
      <t>ガク</t>
    </rPh>
    <phoneticPr fontId="2"/>
  </si>
  <si>
    <t>合計額（①＋②）</t>
    <rPh sb="0" eb="2">
      <t>ゴウケイ</t>
    </rPh>
    <rPh sb="2" eb="3">
      <t>ガク</t>
    </rPh>
    <phoneticPr fontId="2"/>
  </si>
  <si>
    <t>以下は入力不要、自動計算されます</t>
    <rPh sb="0" eb="2">
      <t>イカ</t>
    </rPh>
    <rPh sb="3" eb="5">
      <t>ニュウリョク</t>
    </rPh>
    <rPh sb="5" eb="7">
      <t>フヨウ</t>
    </rPh>
    <rPh sb="8" eb="10">
      <t>ジドウ</t>
    </rPh>
    <rPh sb="10" eb="12">
      <t>ケイサン</t>
    </rPh>
    <phoneticPr fontId="2"/>
  </si>
  <si>
    <t>小　　　計③</t>
    <rPh sb="0" eb="1">
      <t>チイ</t>
    </rPh>
    <rPh sb="4" eb="5">
      <t>ケイ</t>
    </rPh>
    <phoneticPr fontId="2"/>
  </si>
  <si>
    <t>小　　　計④</t>
    <rPh sb="0" eb="1">
      <t>チイ</t>
    </rPh>
    <rPh sb="4" eb="5">
      <t>ケイ</t>
    </rPh>
    <phoneticPr fontId="2"/>
  </si>
  <si>
    <t>合計額（③+④）</t>
    <rPh sb="0" eb="2">
      <t>ゴウケイ</t>
    </rPh>
    <rPh sb="2" eb="3">
      <t>ガク</t>
    </rPh>
    <phoneticPr fontId="2"/>
  </si>
  <si>
    <t>端数処理後⑤</t>
    <rPh sb="0" eb="2">
      <t>ハスウ</t>
    </rPh>
    <rPh sb="2" eb="4">
      <t>ショリ</t>
    </rPh>
    <rPh sb="4" eb="5">
      <t>ゴ</t>
    </rPh>
    <phoneticPr fontId="2"/>
  </si>
  <si>
    <t>消費税及び地方消費税⑥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</si>
  <si>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合計額（消費税加算⑤＋⑥）</t>
    <rPh sb="0" eb="2">
      <t>ゴウケイ</t>
    </rPh>
    <rPh sb="2" eb="3">
      <t>ガク</t>
    </rPh>
    <rPh sb="4" eb="7">
      <t>ショウヒゼイ</t>
    </rPh>
    <rPh sb="7" eb="9">
      <t>カサン</t>
    </rPh>
    <phoneticPr fontId="2"/>
  </si>
  <si>
    <t>距離制運賃
算出額</t>
    <rPh sb="6" eb="8">
      <t>サンシュツ</t>
    </rPh>
    <rPh sb="8" eb="9">
      <t>ガク</t>
    </rPh>
    <phoneticPr fontId="2"/>
  </si>
  <si>
    <t>時間制運賃
《１日目》</t>
    <rPh sb="0" eb="2">
      <t>ジカン</t>
    </rPh>
    <rPh sb="2" eb="3">
      <t>セイ</t>
    </rPh>
    <rPh sb="3" eb="5">
      <t>ウンチン</t>
    </rPh>
    <phoneticPr fontId="2"/>
  </si>
  <si>
    <t>時間制運賃
《2日目》</t>
    <rPh sb="0" eb="2">
      <t>ジカン</t>
    </rPh>
    <rPh sb="2" eb="3">
      <t>セイ</t>
    </rPh>
    <rPh sb="3" eb="5">
      <t>ウンチン</t>
    </rPh>
    <rPh sb="8" eb="9">
      <t>ニチ</t>
    </rPh>
    <rPh sb="9" eb="10">
      <t>メ</t>
    </rPh>
    <phoneticPr fontId="2"/>
  </si>
  <si>
    <t>時間制運賃
合計額</t>
    <rPh sb="6" eb="8">
      <t>ゴウケイ</t>
    </rPh>
    <rPh sb="8" eb="9">
      <t>ガク</t>
    </rPh>
    <phoneticPr fontId="2"/>
  </si>
  <si>
    <t>収受・見積/運賃単価（消費税等込）</t>
    <rPh sb="0" eb="2">
      <t>シュウジュ</t>
    </rPh>
    <rPh sb="3" eb="5">
      <t>ミツモリ</t>
    </rPh>
    <rPh sb="6" eb="8">
      <t>ウンチン</t>
    </rPh>
    <rPh sb="8" eb="10">
      <t>タンカ</t>
    </rPh>
    <rPh sb="11" eb="14">
      <t>ショウヒゼイ</t>
    </rPh>
    <rPh sb="14" eb="15">
      <t>トウ</t>
    </rPh>
    <rPh sb="15" eb="16">
      <t>コミ</t>
    </rPh>
    <phoneticPr fontId="2"/>
  </si>
  <si>
    <t>実勢運賃額、見積運賃額との比較</t>
    <rPh sb="0" eb="2">
      <t>ジッセイ</t>
    </rPh>
    <rPh sb="2" eb="4">
      <t>ウンチン</t>
    </rPh>
    <rPh sb="4" eb="5">
      <t>ガク</t>
    </rPh>
    <rPh sb="6" eb="8">
      <t>ミツモリ</t>
    </rPh>
    <rPh sb="8" eb="10">
      <t>ウンチン</t>
    </rPh>
    <rPh sb="10" eb="11">
      <t>ガク</t>
    </rPh>
    <rPh sb="13" eb="15">
      <t>ヒカク</t>
    </rPh>
    <phoneticPr fontId="2"/>
  </si>
  <si>
    <t>格差率（格差額÷収受運賃等）</t>
    <rPh sb="0" eb="2">
      <t>カクサ</t>
    </rPh>
    <rPh sb="2" eb="3">
      <t>リツ</t>
    </rPh>
    <rPh sb="4" eb="6">
      <t>カクサ</t>
    </rPh>
    <rPh sb="6" eb="7">
      <t>ガク</t>
    </rPh>
    <rPh sb="8" eb="10">
      <t>シュウジュ</t>
    </rPh>
    <rPh sb="10" eb="12">
      <t>ウンチン</t>
    </rPh>
    <rPh sb="12" eb="13">
      <t>トウ</t>
    </rPh>
    <phoneticPr fontId="2"/>
  </si>
  <si>
    <t>個建用コード</t>
    <rPh sb="0" eb="2">
      <t>コダテ</t>
    </rPh>
    <rPh sb="2" eb="3">
      <t>ヨウ</t>
    </rPh>
    <phoneticPr fontId="2"/>
  </si>
  <si>
    <t>沖縄以外</t>
    <rPh sb="0" eb="2">
      <t>オキナワ</t>
    </rPh>
    <rPh sb="2" eb="4">
      <t>イガイ</t>
    </rPh>
    <phoneticPr fontId="2"/>
  </si>
  <si>
    <t>沖縄の選択テーブル</t>
    <rPh sb="0" eb="2">
      <t>オキナワ</t>
    </rPh>
    <rPh sb="3" eb="5">
      <t>センタク</t>
    </rPh>
    <phoneticPr fontId="2"/>
  </si>
  <si>
    <t>〇沖縄以外の基礎テーブル</t>
    <rPh sb="1" eb="3">
      <t>オキナワ</t>
    </rPh>
    <rPh sb="3" eb="5">
      <t>イガイ</t>
    </rPh>
    <rPh sb="6" eb="8">
      <t>キソ</t>
    </rPh>
    <phoneticPr fontId="2"/>
  </si>
  <si>
    <t>〇沖縄の基礎テーブル</t>
    <rPh sb="1" eb="3">
      <t>オキナワ</t>
    </rPh>
    <rPh sb="4" eb="6">
      <t>キソ</t>
    </rPh>
    <phoneticPr fontId="2"/>
  </si>
  <si>
    <t>年当たり車両費</t>
    <rPh sb="1" eb="2">
      <t>ア</t>
    </rPh>
    <rPh sb="4" eb="6">
      <t>シャリョウ</t>
    </rPh>
    <rPh sb="6" eb="7">
      <t>ヒ</t>
    </rPh>
    <phoneticPr fontId="2"/>
  </si>
  <si>
    <t>税金</t>
    <rPh sb="0" eb="2">
      <t>ゼイキン</t>
    </rPh>
    <phoneticPr fontId="2"/>
  </si>
  <si>
    <t>環境性能割・自動車取得税</t>
    <rPh sb="0" eb="2">
      <t>カンキョウ</t>
    </rPh>
    <rPh sb="2" eb="4">
      <t>セイノウ</t>
    </rPh>
    <rPh sb="4" eb="5">
      <t>ワリ</t>
    </rPh>
    <rPh sb="6" eb="9">
      <t>ジドウシャ</t>
    </rPh>
    <rPh sb="9" eb="11">
      <t>シュトク</t>
    </rPh>
    <rPh sb="11" eb="12">
      <t>ゼイ</t>
    </rPh>
    <phoneticPr fontId="2"/>
  </si>
  <si>
    <t>自動車税</t>
    <rPh sb="0" eb="3">
      <t>ジドウシャ</t>
    </rPh>
    <rPh sb="3" eb="4">
      <t>ゼイ</t>
    </rPh>
    <phoneticPr fontId="2"/>
  </si>
  <si>
    <t>自動車重量税</t>
    <rPh sb="0" eb="3">
      <t>ジドウシャ</t>
    </rPh>
    <rPh sb="3" eb="6">
      <t>ジュウリョウゼイ</t>
    </rPh>
    <phoneticPr fontId="2"/>
  </si>
  <si>
    <t>保険</t>
    <rPh sb="0" eb="2">
      <t>ホケン</t>
    </rPh>
    <phoneticPr fontId="2"/>
  </si>
  <si>
    <t>自賠責保険料</t>
    <rPh sb="0" eb="3">
      <t>ジバイセキ</t>
    </rPh>
    <rPh sb="3" eb="6">
      <t>ホケンリョウ</t>
    </rPh>
    <phoneticPr fontId="2"/>
  </si>
  <si>
    <t>任意保険料</t>
    <rPh sb="0" eb="2">
      <t>ニンイ</t>
    </rPh>
    <rPh sb="2" eb="4">
      <t>ホケン</t>
    </rPh>
    <rPh sb="4" eb="5">
      <t>リョウ</t>
    </rPh>
    <phoneticPr fontId="2"/>
  </si>
  <si>
    <t>その他</t>
    <rPh sb="2" eb="3">
      <t>タ</t>
    </rPh>
    <phoneticPr fontId="2"/>
  </si>
  <si>
    <t>借入金利息額</t>
    <rPh sb="5" eb="6">
      <t>ガク</t>
    </rPh>
    <phoneticPr fontId="2"/>
  </si>
  <si>
    <t>固定費に対応する間接費（年額）</t>
    <rPh sb="0" eb="3">
      <t>コテイヒ</t>
    </rPh>
    <rPh sb="4" eb="6">
      <t>タイオウ</t>
    </rPh>
    <rPh sb="8" eb="10">
      <t>カンセツ</t>
    </rPh>
    <rPh sb="10" eb="11">
      <t>ヒ</t>
    </rPh>
    <rPh sb="12" eb="14">
      <t>ネンガク</t>
    </rPh>
    <phoneticPr fontId="2"/>
  </si>
  <si>
    <t>Ⅱ　1km当たり変動費の算出</t>
    <rPh sb="5" eb="6">
      <t>ア</t>
    </rPh>
    <rPh sb="8" eb="10">
      <t>ヘンドウ</t>
    </rPh>
    <rPh sb="10" eb="11">
      <t>ヒ</t>
    </rPh>
    <rPh sb="12" eb="14">
      <t>サンシュツ</t>
    </rPh>
    <phoneticPr fontId="2"/>
  </si>
  <si>
    <t>1km当たり燃料費</t>
    <rPh sb="3" eb="4">
      <t>ア</t>
    </rPh>
    <rPh sb="6" eb="9">
      <t>ネンリョウヒ</t>
    </rPh>
    <phoneticPr fontId="2"/>
  </si>
  <si>
    <t>1km当たりオイル費</t>
    <rPh sb="3" eb="4">
      <t>ア</t>
    </rPh>
    <rPh sb="9" eb="10">
      <t>ヒ</t>
    </rPh>
    <phoneticPr fontId="2"/>
  </si>
  <si>
    <t>1km当たりタイヤ費</t>
    <rPh sb="3" eb="4">
      <t>ア</t>
    </rPh>
    <rPh sb="9" eb="10">
      <t>ヒ</t>
    </rPh>
    <phoneticPr fontId="2"/>
  </si>
  <si>
    <t>1km当たり尿素水費</t>
    <rPh sb="3" eb="4">
      <t>ア</t>
    </rPh>
    <rPh sb="6" eb="8">
      <t>ニョウソ</t>
    </rPh>
    <rPh sb="8" eb="9">
      <t>スイ</t>
    </rPh>
    <rPh sb="9" eb="10">
      <t>ヒ</t>
    </rPh>
    <phoneticPr fontId="2"/>
  </si>
  <si>
    <t>1km当たり車検・修理費</t>
    <rPh sb="3" eb="4">
      <t>ア</t>
    </rPh>
    <rPh sb="6" eb="8">
      <t>シャケン</t>
    </rPh>
    <rPh sb="9" eb="11">
      <t>シュウリ</t>
    </rPh>
    <rPh sb="11" eb="12">
      <t>ヒ</t>
    </rPh>
    <phoneticPr fontId="2"/>
  </si>
  <si>
    <t>荷役関連の消耗品費</t>
    <phoneticPr fontId="2"/>
  </si>
  <si>
    <t>運転者人件費</t>
    <rPh sb="0" eb="3">
      <t>ウンテンシャ</t>
    </rPh>
    <rPh sb="3" eb="6">
      <t>ジンケンヒ</t>
    </rPh>
    <phoneticPr fontId="2"/>
  </si>
  <si>
    <t>間接費</t>
    <rPh sb="0" eb="2">
      <t>カンセツ</t>
    </rPh>
    <rPh sb="2" eb="3">
      <t>ヒ</t>
    </rPh>
    <phoneticPr fontId="2"/>
  </si>
  <si>
    <t>燃料費</t>
    <rPh sb="0" eb="3">
      <t>ネンリョウヒ</t>
    </rPh>
    <phoneticPr fontId="2"/>
  </si>
  <si>
    <t>オイル費</t>
    <rPh sb="3" eb="4">
      <t>ヒ</t>
    </rPh>
    <phoneticPr fontId="2"/>
  </si>
  <si>
    <t>タイヤ費</t>
    <rPh sb="3" eb="4">
      <t>ヒ</t>
    </rPh>
    <phoneticPr fontId="2"/>
  </si>
  <si>
    <t>尿素水費</t>
    <rPh sb="0" eb="2">
      <t>ニョウソ</t>
    </rPh>
    <rPh sb="2" eb="3">
      <t>スイ</t>
    </rPh>
    <rPh sb="3" eb="4">
      <t>ヒ</t>
    </rPh>
    <phoneticPr fontId="2"/>
  </si>
  <si>
    <t>車検・修理費</t>
    <rPh sb="0" eb="2">
      <t>シャケン</t>
    </rPh>
    <rPh sb="3" eb="5">
      <t>シュウリ</t>
    </rPh>
    <rPh sb="5" eb="6">
      <t>ヒ</t>
    </rPh>
    <phoneticPr fontId="2"/>
  </si>
  <si>
    <t>間接費（1km当たり）</t>
    <phoneticPr fontId="2"/>
  </si>
  <si>
    <t>変動費合計</t>
    <rPh sb="0" eb="3">
      <t>ヘンドウヒ</t>
    </rPh>
    <rPh sb="3" eb="5">
      <t>ゴウケイ</t>
    </rPh>
    <phoneticPr fontId="2"/>
  </si>
  <si>
    <t>全国</t>
  </si>
  <si>
    <t>1km当たり変動費</t>
    <rPh sb="3" eb="4">
      <t>ア</t>
    </rPh>
    <rPh sb="6" eb="8">
      <t>ヘンドウ</t>
    </rPh>
    <rPh sb="8" eb="9">
      <t>ヒ</t>
    </rPh>
    <phoneticPr fontId="2"/>
  </si>
  <si>
    <t>1時間当たり費用（所定外労働時間部分）</t>
    <rPh sb="1" eb="3">
      <t>ジカン</t>
    </rPh>
    <rPh sb="3" eb="4">
      <t>ア</t>
    </rPh>
    <rPh sb="6" eb="8">
      <t>ヒヨウ</t>
    </rPh>
    <rPh sb="9" eb="11">
      <t>ショテイ</t>
    </rPh>
    <rPh sb="11" eb="12">
      <t>ガイ</t>
    </rPh>
    <rPh sb="12" eb="14">
      <t>ロウドウ</t>
    </rPh>
    <rPh sb="14" eb="16">
      <t>ジカン</t>
    </rPh>
    <rPh sb="16" eb="18">
      <t>ブブン</t>
    </rPh>
    <phoneticPr fontId="2"/>
  </si>
  <si>
    <t>1時間当たり固定費（基本労働時間部分）</t>
    <rPh sb="1" eb="3">
      <t>ジカン</t>
    </rPh>
    <rPh sb="3" eb="4">
      <t>ア</t>
    </rPh>
    <rPh sb="6" eb="9">
      <t>コテイヒ</t>
    </rPh>
    <rPh sb="10" eb="12">
      <t>キホン</t>
    </rPh>
    <rPh sb="12" eb="14">
      <t>ロウドウ</t>
    </rPh>
    <rPh sb="14" eb="16">
      <t>ジカン</t>
    </rPh>
    <rPh sb="16" eb="18">
      <t>ブブン</t>
    </rPh>
    <phoneticPr fontId="2"/>
  </si>
  <si>
    <t>車庫から積込み場所までの走行キロ他</t>
    <rPh sb="0" eb="2">
      <t>シャコ</t>
    </rPh>
    <rPh sb="4" eb="6">
      <t>ツミコ</t>
    </rPh>
    <rPh sb="7" eb="9">
      <t>バショ</t>
    </rPh>
    <rPh sb="12" eb="14">
      <t>ソウコウ</t>
    </rPh>
    <rPh sb="16" eb="17">
      <t>ホカ</t>
    </rPh>
    <phoneticPr fontId="2"/>
  </si>
  <si>
    <t>車庫から積込み場所への所要時間他</t>
    <rPh sb="0" eb="2">
      <t>シャコ</t>
    </rPh>
    <rPh sb="4" eb="6">
      <t>ツミコ</t>
    </rPh>
    <rPh sb="7" eb="9">
      <t>バショ</t>
    </rPh>
    <rPh sb="11" eb="13">
      <t>ショヨウ</t>
    </rPh>
    <rPh sb="13" eb="15">
      <t>ジカン</t>
    </rPh>
    <rPh sb="15" eb="16">
      <t>ホカ</t>
    </rPh>
    <phoneticPr fontId="2"/>
  </si>
  <si>
    <t>前提</t>
    <rPh sb="0" eb="2">
      <t>ゼンテイ</t>
    </rPh>
    <phoneticPr fontId="2"/>
  </si>
  <si>
    <t>時間制運賃の設定事項</t>
    <rPh sb="0" eb="3">
      <t>ジカンセイ</t>
    </rPh>
    <rPh sb="3" eb="5">
      <t>ウンチン</t>
    </rPh>
    <rPh sb="6" eb="8">
      <t>セッテイ</t>
    </rPh>
    <rPh sb="8" eb="10">
      <t>ジコウ</t>
    </rPh>
    <phoneticPr fontId="2"/>
  </si>
  <si>
    <t>キロ程500㎞</t>
    <rPh sb="2" eb="3">
      <t>テイ</t>
    </rPh>
    <phoneticPr fontId="2"/>
  </si>
  <si>
    <t>キロ程200km</t>
    <rPh sb="2" eb="3">
      <t>テイ</t>
    </rPh>
    <phoneticPr fontId="2"/>
  </si>
  <si>
    <t>キロ程100km</t>
    <rPh sb="2" eb="3">
      <t>テイ</t>
    </rPh>
    <phoneticPr fontId="2"/>
  </si>
  <si>
    <t>キロ程20km</t>
    <rPh sb="2" eb="3">
      <t>テイ</t>
    </rPh>
    <phoneticPr fontId="2"/>
  </si>
  <si>
    <t>平均速度</t>
    <rPh sb="0" eb="2">
      <t>ヘイキン</t>
    </rPh>
    <rPh sb="2" eb="4">
      <t>ソクド</t>
    </rPh>
    <phoneticPr fontId="2"/>
  </si>
  <si>
    <t>実車率</t>
    <rPh sb="0" eb="3">
      <t>ジッシャリツ</t>
    </rPh>
    <phoneticPr fontId="2"/>
  </si>
  <si>
    <t>1日当りのドラム内、車両洗浄時間</t>
    <rPh sb="1" eb="2">
      <t>ニチ</t>
    </rPh>
    <rPh sb="2" eb="3">
      <t>アタ</t>
    </rPh>
    <rPh sb="8" eb="9">
      <t>ナイ</t>
    </rPh>
    <rPh sb="10" eb="12">
      <t>シャリョウ</t>
    </rPh>
    <rPh sb="12" eb="14">
      <t>センジョウ</t>
    </rPh>
    <rPh sb="14" eb="16">
      <t>ジカン</t>
    </rPh>
    <phoneticPr fontId="2"/>
  </si>
  <si>
    <t>客先での積込・取卸作業の待機時間</t>
    <rPh sb="0" eb="2">
      <t>キャクサキ</t>
    </rPh>
    <rPh sb="4" eb="6">
      <t>ツミコ</t>
    </rPh>
    <rPh sb="7" eb="8">
      <t>ト</t>
    </rPh>
    <rPh sb="8" eb="9">
      <t>オロ</t>
    </rPh>
    <rPh sb="9" eb="11">
      <t>サギョウ</t>
    </rPh>
    <rPh sb="12" eb="14">
      <t>タイキ</t>
    </rPh>
    <rPh sb="14" eb="16">
      <t>ジカン</t>
    </rPh>
    <phoneticPr fontId="2"/>
  </si>
  <si>
    <t>乗務前、乗務後：点呼、整備点検、洗浄作業、その他所要時間</t>
    <rPh sb="0" eb="2">
      <t>ジョウム</t>
    </rPh>
    <rPh sb="2" eb="3">
      <t>マエ</t>
    </rPh>
    <rPh sb="4" eb="7">
      <t>ジョウムゴ</t>
    </rPh>
    <rPh sb="8" eb="10">
      <t>テンコ</t>
    </rPh>
    <rPh sb="11" eb="13">
      <t>セイビ</t>
    </rPh>
    <rPh sb="13" eb="15">
      <t>テンケン</t>
    </rPh>
    <rPh sb="16" eb="18">
      <t>センジョウ</t>
    </rPh>
    <rPh sb="18" eb="20">
      <t>サギョウ</t>
    </rPh>
    <rPh sb="23" eb="24">
      <t>タ</t>
    </rPh>
    <rPh sb="24" eb="26">
      <t>ショヨウ</t>
    </rPh>
    <rPh sb="26" eb="28">
      <t>ジカン</t>
    </rPh>
    <phoneticPr fontId="2"/>
  </si>
  <si>
    <t>待機時間を算入する時間</t>
    <rPh sb="0" eb="2">
      <t>タイキ</t>
    </rPh>
    <rPh sb="2" eb="4">
      <t>ジカン</t>
    </rPh>
    <rPh sb="5" eb="7">
      <t>サンニュウ</t>
    </rPh>
    <rPh sb="9" eb="11">
      <t>ジカン</t>
    </rPh>
    <phoneticPr fontId="2"/>
  </si>
  <si>
    <t>距離制運賃の設定事項</t>
    <rPh sb="0" eb="2">
      <t>キョリ</t>
    </rPh>
    <rPh sb="2" eb="3">
      <t>セイ</t>
    </rPh>
    <rPh sb="3" eb="5">
      <t>ウンチン</t>
    </rPh>
    <rPh sb="6" eb="8">
      <t>セッテイ</t>
    </rPh>
    <rPh sb="8" eb="10">
      <t>ジコウ</t>
    </rPh>
    <phoneticPr fontId="2"/>
  </si>
  <si>
    <t>1時間当たり作業料金（時間コストを除外）</t>
    <rPh sb="1" eb="3">
      <t>ジカン</t>
    </rPh>
    <rPh sb="3" eb="4">
      <t>ア</t>
    </rPh>
    <rPh sb="6" eb="8">
      <t>サギョウ</t>
    </rPh>
    <rPh sb="8" eb="10">
      <t>リョウキン</t>
    </rPh>
    <rPh sb="11" eb="13">
      <t>ジカン</t>
    </rPh>
    <rPh sb="17" eb="19">
      <t>ジョガイ</t>
    </rPh>
    <phoneticPr fontId="2"/>
  </si>
  <si>
    <t>適正利潤率</t>
    <rPh sb="0" eb="2">
      <t>テキセイ</t>
    </rPh>
    <rPh sb="2" eb="4">
      <t>リジュン</t>
    </rPh>
    <rPh sb="4" eb="5">
      <t>リツ</t>
    </rPh>
    <phoneticPr fontId="2"/>
  </si>
  <si>
    <t>共通</t>
    <rPh sb="0" eb="2">
      <t>キョウツウ</t>
    </rPh>
    <phoneticPr fontId="2"/>
  </si>
  <si>
    <t>全国</t>
    <rPh sb="0" eb="2">
      <t>ゼンコク</t>
    </rPh>
    <phoneticPr fontId="2"/>
  </si>
  <si>
    <t>Ⅳ　運賃表作成の前提条件他</t>
    <rPh sb="10" eb="12">
      <t>ジョウケン</t>
    </rPh>
    <rPh sb="12" eb="13">
      <t>ホカ</t>
    </rPh>
    <phoneticPr fontId="2"/>
  </si>
  <si>
    <t>項　目</t>
    <rPh sb="0" eb="1">
      <t>コウ</t>
    </rPh>
    <rPh sb="2" eb="3">
      <t>メ</t>
    </rPh>
    <phoneticPr fontId="2"/>
  </si>
  <si>
    <t>年間　固定費（時間外労働時間を含まない）</t>
    <rPh sb="0" eb="2">
      <t>ネンカン</t>
    </rPh>
    <rPh sb="3" eb="6">
      <t>コテイヒ</t>
    </rPh>
    <rPh sb="7" eb="10">
      <t>ジカンガイ</t>
    </rPh>
    <rPh sb="10" eb="12">
      <t>ロウドウ</t>
    </rPh>
    <rPh sb="12" eb="14">
      <t>ジカン</t>
    </rPh>
    <rPh sb="15" eb="16">
      <t>フク</t>
    </rPh>
    <phoneticPr fontId="2"/>
  </si>
  <si>
    <r>
      <t xml:space="preserve">基本労働時間に対応する運転者人件費
</t>
    </r>
    <r>
      <rPr>
        <sz val="8"/>
        <color rgb="FFFF0000"/>
        <rFont val="ＭＳ Ｐゴシック"/>
        <family val="3"/>
        <charset val="128"/>
      </rPr>
      <t>※所定外労働時間を含まない</t>
    </r>
    <rPh sb="0" eb="2">
      <t>キホン</t>
    </rPh>
    <rPh sb="2" eb="4">
      <t>ロウドウ</t>
    </rPh>
    <rPh sb="4" eb="6">
      <t>ジカン</t>
    </rPh>
    <rPh sb="7" eb="9">
      <t>タイオウ</t>
    </rPh>
    <rPh sb="11" eb="14">
      <t>ウンテンシャ</t>
    </rPh>
    <rPh sb="14" eb="17">
      <t>ジンケンヒ</t>
    </rPh>
    <rPh sb="24" eb="26">
      <t>ジカン</t>
    </rPh>
    <rPh sb="27" eb="28">
      <t>フク</t>
    </rPh>
    <phoneticPr fontId="2"/>
  </si>
  <si>
    <t>固定費</t>
    <rPh sb="0" eb="3">
      <t>コテイヒ</t>
    </rPh>
    <phoneticPr fontId="2"/>
  </si>
  <si>
    <t>変動費</t>
    <rPh sb="0" eb="3">
      <t>ヘンドウヒ</t>
    </rPh>
    <phoneticPr fontId="2"/>
  </si>
  <si>
    <t>大型</t>
    <rPh sb="0" eb="2">
      <t>オオガタ</t>
    </rPh>
    <phoneticPr fontId="2"/>
  </si>
  <si>
    <t>Ⅰ　1時間当たり固定費の算出</t>
    <rPh sb="3" eb="5">
      <t>ジカン</t>
    </rPh>
    <rPh sb="5" eb="6">
      <t>ア</t>
    </rPh>
    <rPh sb="8" eb="11">
      <t>コテイヒ</t>
    </rPh>
    <rPh sb="12" eb="14">
      <t>サンシュツ</t>
    </rPh>
    <phoneticPr fontId="2"/>
  </si>
  <si>
    <t>固定費合計額</t>
    <rPh sb="0" eb="6">
      <t>コテイヒゴウケイガク</t>
    </rPh>
    <phoneticPr fontId="2"/>
  </si>
  <si>
    <t>小型</t>
    <rPh sb="0" eb="2">
      <t>コガタ</t>
    </rPh>
    <phoneticPr fontId="2"/>
  </si>
  <si>
    <t>中型</t>
    <rPh sb="0" eb="2">
      <t>チュウガタ</t>
    </rPh>
    <phoneticPr fontId="2"/>
  </si>
  <si>
    <t>トレーラ</t>
  </si>
  <si>
    <t>荷役関連の消耗品費</t>
  </si>
  <si>
    <t>変動費に対応する間接費（1km当たり）</t>
  </si>
  <si>
    <t>キロ単価</t>
    <rPh sb="2" eb="4">
      <t>タンカ</t>
    </rPh>
    <phoneticPr fontId="2"/>
  </si>
  <si>
    <t>時間単価</t>
    <rPh sb="0" eb="4">
      <t>ジカンタンカ</t>
    </rPh>
    <phoneticPr fontId="2"/>
  </si>
  <si>
    <t>距離制運賃　キロ程</t>
    <rPh sb="0" eb="3">
      <t>キョリセイ</t>
    </rPh>
    <rPh sb="3" eb="5">
      <t>ウンチン</t>
    </rPh>
    <rPh sb="8" eb="9">
      <t>テイ</t>
    </rPh>
    <phoneticPr fontId="2"/>
  </si>
  <si>
    <t>時間制運賃　走行キロ</t>
    <rPh sb="0" eb="3">
      <t>ジカンセイ</t>
    </rPh>
    <rPh sb="3" eb="5">
      <t>ウンチン</t>
    </rPh>
    <rPh sb="6" eb="8">
      <t>ソウコウ</t>
    </rPh>
    <phoneticPr fontId="2"/>
  </si>
  <si>
    <t>時間制運賃　拘束時間</t>
    <rPh sb="0" eb="3">
      <t>ジカンセイ</t>
    </rPh>
    <rPh sb="3" eb="5">
      <t>ウンチン</t>
    </rPh>
    <rPh sb="6" eb="10">
      <t>コウソクジカン</t>
    </rPh>
    <phoneticPr fontId="2"/>
  </si>
  <si>
    <t>時間制運賃</t>
  </si>
  <si>
    <t>距離制運賃　時間推計</t>
    <rPh sb="0" eb="3">
      <t>キョリセイ</t>
    </rPh>
    <rPh sb="3" eb="5">
      <t>ウンチン</t>
    </rPh>
    <rPh sb="6" eb="8">
      <t>ジカン</t>
    </rPh>
    <rPh sb="8" eb="10">
      <t>スイケイ</t>
    </rPh>
    <phoneticPr fontId="2"/>
  </si>
  <si>
    <t>合計</t>
    <rPh sb="0" eb="2">
      <t>ゴウケイ</t>
    </rPh>
    <phoneticPr fontId="2"/>
  </si>
  <si>
    <t>距離・時間制のいずれか選択</t>
    <rPh sb="0" eb="2">
      <t>キョリ</t>
    </rPh>
    <rPh sb="3" eb="6">
      <t>ジカンセイ</t>
    </rPh>
    <rPh sb="11" eb="13">
      <t>センタク</t>
    </rPh>
    <phoneticPr fontId="2"/>
  </si>
  <si>
    <t>変動費＋固定費</t>
    <rPh sb="0" eb="3">
      <t>ヘンドウヒ</t>
    </rPh>
    <rPh sb="4" eb="7">
      <t>コテイヒ</t>
    </rPh>
    <phoneticPr fontId="2"/>
  </si>
  <si>
    <t>200kmを超えて500km まで21kmを増すごと に加算する金額</t>
  </si>
  <si>
    <t>200kmを超えて500km まで22kmを増すごと に加算する金額</t>
  </si>
  <si>
    <t>ID</t>
    <phoneticPr fontId="2"/>
  </si>
  <si>
    <t>※上記の数値は、一定の前提条件を設定した概算数値。</t>
    <rPh sb="1" eb="3">
      <t>ジョウキ</t>
    </rPh>
    <rPh sb="4" eb="6">
      <t>スウチ</t>
    </rPh>
    <rPh sb="8" eb="10">
      <t>イッテイ</t>
    </rPh>
    <rPh sb="11" eb="15">
      <t>ゼンテイジョウケン</t>
    </rPh>
    <rPh sb="16" eb="18">
      <t>セッテイ</t>
    </rPh>
    <rPh sb="20" eb="22">
      <t>ガイサン</t>
    </rPh>
    <rPh sb="22" eb="24">
      <t>スウチ</t>
    </rPh>
    <phoneticPr fontId="2"/>
  </si>
  <si>
    <t>原価構成比率</t>
    <phoneticPr fontId="2"/>
  </si>
  <si>
    <t>原価数値</t>
    <phoneticPr fontId="2"/>
  </si>
  <si>
    <t>変動費+固定費は「端数処理後」の額に一致するように算出</t>
    <rPh sb="0" eb="3">
      <t>ヘンドウヒ</t>
    </rPh>
    <rPh sb="4" eb="7">
      <t>コテイヒ</t>
    </rPh>
    <rPh sb="9" eb="13">
      <t>ハスウショリ</t>
    </rPh>
    <rPh sb="13" eb="14">
      <t>ゴ</t>
    </rPh>
    <rPh sb="16" eb="17">
      <t>ガク</t>
    </rPh>
    <rPh sb="18" eb="20">
      <t>イッチ</t>
    </rPh>
    <rPh sb="25" eb="27">
      <t>サンシュツ</t>
    </rPh>
    <phoneticPr fontId="2"/>
  </si>
  <si>
    <t>距離制運賃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</si>
</sst>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0\ &quot;時&quot;&quot;間&quot;\ &quot;基&quot;&quot;本&quot;&quot;料&quot;&quot;金&quot;"/>
    <numFmt numFmtId="178" formatCode="#,##0&quot;km&quot;"/>
    <numFmt numFmtId="179" formatCode="0.00&quot;時間&quot;"/>
    <numFmt numFmtId="180" formatCode="0.00&quot;トン&quot;"/>
    <numFmt numFmtId="181" formatCode="#,##0&quot;円&quot;"/>
    <numFmt numFmtId="182" formatCode="\+#,##0;[Red]\▲#,##0"/>
    <numFmt numFmtId="183" formatCode="\+#,##0%;[Red]\▲#,##0%"/>
    <numFmt numFmtId="184" formatCode="#,##0\ &quot;km&quot;"/>
    <numFmt numFmtId="185" formatCode="#,##0.00&quot;円&quot;"/>
    <numFmt numFmtId="186" formatCode="#,##0&quot;円&quot;;[Red]\-#,##0&quot;円&quot;"/>
    <numFmt numFmtId="187" formatCode="#,##0.0\ &quot;km&quot;"/>
    <numFmt numFmtId="188" formatCode="#,##0.00\ &quot;時間&quot;"/>
    <numFmt numFmtId="189" formatCode="#,##0\ &quot;円&quot;"/>
    <numFmt numFmtId="190" formatCode="&quot;キ&quot;&quot;ロ&quot;&quot;程&quot;\ #,##0&quot;km&quot;"/>
    <numFmt numFmtId="191" formatCode="0.0%"/>
    <numFmt numFmtId="192" formatCode="#,##0.0"/>
    <numFmt numFmtId="193" formatCode="#,##0.00\ &quot;円&quot;"/>
    <numFmt numFmtId="194" formatCode="#,##0.000\ &quot;円&quot;"/>
    <numFmt numFmtId="195" formatCode="yyyy&quot;年&quot;m&quot;月&quot;;@"/>
    <numFmt numFmtId="196" formatCode="&quot;車種&quot;\ 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3" fillId="0" borderId="17" xfId="0" applyFont="1" applyBorder="1" applyProtection="1">
      <alignment vertical="center"/>
      <protection hidden="1"/>
    </xf>
    <xf numFmtId="0" fontId="10" fillId="0" borderId="17" xfId="0" applyFont="1" applyBorder="1" applyProtection="1">
      <alignment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11" xfId="0" applyFont="1" applyBorder="1" applyProtection="1">
      <alignment vertical="center"/>
      <protection hidden="1"/>
    </xf>
    <xf numFmtId="0" fontId="3" fillId="0" borderId="19" xfId="0" applyFont="1" applyBorder="1" applyProtection="1">
      <alignment vertical="center"/>
      <protection hidden="1"/>
    </xf>
    <xf numFmtId="0" fontId="10" fillId="4" borderId="14" xfId="0" applyFont="1" applyFill="1" applyBorder="1" applyProtection="1">
      <alignment vertical="center"/>
      <protection hidden="1"/>
    </xf>
    <xf numFmtId="0" fontId="3" fillId="4" borderId="4" xfId="0" applyFont="1" applyFill="1" applyBorder="1" applyProtection="1">
      <alignment vertical="center"/>
      <protection hidden="1"/>
    </xf>
    <xf numFmtId="0" fontId="10" fillId="4" borderId="15" xfId="0" applyFont="1" applyFill="1" applyBorder="1" applyProtection="1">
      <alignment vertical="center"/>
      <protection hidden="1"/>
    </xf>
    <xf numFmtId="0" fontId="3" fillId="0" borderId="13" xfId="0" applyFont="1" applyBorder="1" applyAlignment="1" applyProtection="1">
      <alignment horizontal="left" vertical="center"/>
      <protection hidden="1"/>
    </xf>
    <xf numFmtId="0" fontId="3" fillId="0" borderId="15" xfId="0" applyFont="1" applyBorder="1" applyAlignment="1" applyProtection="1">
      <alignment horizontal="left" vertical="center"/>
      <protection hidden="1"/>
    </xf>
    <xf numFmtId="0" fontId="3" fillId="2" borderId="7" xfId="0" applyFont="1" applyFill="1" applyBorder="1" applyProtection="1">
      <alignment vertical="center"/>
      <protection hidden="1"/>
    </xf>
    <xf numFmtId="0" fontId="10" fillId="2" borderId="16" xfId="0" applyFont="1" applyFill="1" applyBorder="1" applyProtection="1">
      <alignment vertical="center"/>
      <protection hidden="1"/>
    </xf>
    <xf numFmtId="0" fontId="3" fillId="3" borderId="2" xfId="0" applyFont="1" applyFill="1" applyBorder="1" applyProtection="1">
      <alignment vertical="center"/>
      <protection hidden="1"/>
    </xf>
    <xf numFmtId="0" fontId="3" fillId="3" borderId="20" xfId="0" applyFont="1" applyFill="1" applyBorder="1" applyProtection="1">
      <alignment vertical="center"/>
      <protection hidden="1"/>
    </xf>
    <xf numFmtId="0" fontId="10" fillId="3" borderId="14" xfId="0" applyFont="1" applyFill="1" applyBorder="1" applyAlignment="1" applyProtection="1">
      <alignment horizontal="left" vertical="center"/>
      <protection hidden="1"/>
    </xf>
    <xf numFmtId="0" fontId="8" fillId="3" borderId="14" xfId="0" applyFont="1" applyFill="1" applyBorder="1" applyAlignment="1" applyProtection="1">
      <alignment horizontal="left" vertical="center"/>
      <protection hidden="1"/>
    </xf>
    <xf numFmtId="0" fontId="8" fillId="3" borderId="15" xfId="0" applyFont="1" applyFill="1" applyBorder="1" applyAlignment="1" applyProtection="1">
      <alignment horizontal="left" vertical="center"/>
      <protection hidden="1"/>
    </xf>
    <xf numFmtId="0" fontId="8" fillId="5" borderId="7" xfId="0" applyFont="1" applyFill="1" applyBorder="1" applyProtection="1">
      <alignment vertical="center"/>
      <protection hidden="1"/>
    </xf>
    <xf numFmtId="0" fontId="3" fillId="5" borderId="21" xfId="0" applyFont="1" applyFill="1" applyBorder="1" applyProtection="1">
      <alignment vertical="center"/>
      <protection hidden="1"/>
    </xf>
    <xf numFmtId="38" fontId="3" fillId="0" borderId="0" xfId="1" applyFont="1" applyFill="1" applyBorder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4" borderId="13" xfId="0" applyFont="1" applyFill="1" applyBorder="1" applyProtection="1">
      <alignment vertical="center"/>
      <protection hidden="1"/>
    </xf>
    <xf numFmtId="0" fontId="9" fillId="4" borderId="3" xfId="0" applyFont="1" applyFill="1" applyBorder="1" applyAlignment="1" applyProtection="1">
      <alignment horizontal="center" vertical="center"/>
      <protection hidden="1"/>
    </xf>
    <xf numFmtId="0" fontId="3" fillId="4" borderId="15" xfId="0" applyFont="1" applyFill="1" applyBorder="1" applyProtection="1">
      <alignment vertical="center"/>
      <protection hidden="1"/>
    </xf>
    <xf numFmtId="0" fontId="3" fillId="4" borderId="6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Protection="1">
      <alignment vertical="center"/>
      <protection hidden="1"/>
    </xf>
    <xf numFmtId="38" fontId="3" fillId="2" borderId="3" xfId="0" applyNumberFormat="1" applyFont="1" applyFill="1" applyBorder="1" applyAlignment="1" applyProtection="1">
      <alignment horizontal="right" vertical="center"/>
      <protection hidden="1"/>
    </xf>
    <xf numFmtId="0" fontId="3" fillId="2" borderId="14" xfId="0" applyFont="1" applyFill="1" applyBorder="1" applyAlignment="1" applyProtection="1">
      <alignment horizontal="right" vertical="center"/>
      <protection hidden="1"/>
    </xf>
    <xf numFmtId="0" fontId="3" fillId="2" borderId="15" xfId="0" applyFont="1" applyFill="1" applyBorder="1" applyAlignment="1" applyProtection="1">
      <alignment horizontal="right" vertical="center"/>
      <protection hidden="1"/>
    </xf>
    <xf numFmtId="38" fontId="3" fillId="0" borderId="0" xfId="0" applyNumberFormat="1" applyFont="1" applyProtection="1">
      <alignment vertical="center"/>
      <protection hidden="1"/>
    </xf>
    <xf numFmtId="177" fontId="3" fillId="3" borderId="13" xfId="0" applyNumberFormat="1" applyFont="1" applyFill="1" applyBorder="1" applyAlignment="1" applyProtection="1">
      <alignment horizontal="right" vertical="center"/>
      <protection hidden="1"/>
    </xf>
    <xf numFmtId="38" fontId="3" fillId="3" borderId="3" xfId="0" applyNumberFormat="1" applyFont="1" applyFill="1" applyBorder="1" applyAlignment="1" applyProtection="1">
      <alignment horizontal="right" vertical="center"/>
      <protection hidden="1"/>
    </xf>
    <xf numFmtId="0" fontId="3" fillId="3" borderId="14" xfId="0" applyFont="1" applyFill="1" applyBorder="1" applyAlignment="1" applyProtection="1">
      <alignment horizontal="right" vertical="center"/>
      <protection hidden="1"/>
    </xf>
    <xf numFmtId="38" fontId="3" fillId="3" borderId="1" xfId="0" applyNumberFormat="1" applyFont="1" applyFill="1" applyBorder="1" applyAlignment="1" applyProtection="1">
      <alignment horizontal="right" vertical="center"/>
      <protection hidden="1"/>
    </xf>
    <xf numFmtId="0" fontId="3" fillId="3" borderId="15" xfId="0" applyFont="1" applyFill="1" applyBorder="1" applyAlignment="1" applyProtection="1">
      <alignment horizontal="right" vertical="center"/>
      <protection hidden="1"/>
    </xf>
    <xf numFmtId="38" fontId="3" fillId="3" borderId="6" xfId="0" applyNumberFormat="1" applyFont="1" applyFill="1" applyBorder="1" applyAlignment="1" applyProtection="1">
      <alignment horizontal="right" vertical="center"/>
      <protection hidden="1"/>
    </xf>
    <xf numFmtId="0" fontId="3" fillId="3" borderId="19" xfId="0" applyFont="1" applyFill="1" applyBorder="1" applyAlignment="1" applyProtection="1">
      <alignment horizontal="right" vertical="center"/>
      <protection hidden="1"/>
    </xf>
    <xf numFmtId="38" fontId="3" fillId="3" borderId="12" xfId="0" applyNumberFormat="1" applyFont="1" applyFill="1" applyBorder="1" applyAlignment="1" applyProtection="1">
      <alignment horizontal="right" vertical="center"/>
      <protection hidden="1"/>
    </xf>
    <xf numFmtId="38" fontId="3" fillId="0" borderId="0" xfId="0" applyNumberFormat="1" applyFont="1" applyAlignment="1" applyProtection="1">
      <alignment horizontal="right" vertical="center"/>
      <protection hidden="1"/>
    </xf>
    <xf numFmtId="38" fontId="3" fillId="0" borderId="0" xfId="1" applyFont="1" applyFill="1" applyProtection="1">
      <alignment vertical="center"/>
      <protection hidden="1"/>
    </xf>
    <xf numFmtId="38" fontId="3" fillId="0" borderId="0" xfId="1" applyFont="1" applyFill="1" applyAlignment="1" applyProtection="1">
      <alignment horizontal="center" vertical="center"/>
      <protection hidden="1"/>
    </xf>
    <xf numFmtId="38" fontId="3" fillId="0" borderId="0" xfId="1" applyFont="1" applyFill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38" fontId="3" fillId="0" borderId="0" xfId="0" applyNumberFormat="1" applyFont="1" applyAlignment="1" applyProtection="1">
      <alignment horizontal="center" vertical="center"/>
      <protection hidden="1"/>
    </xf>
    <xf numFmtId="38" fontId="5" fillId="0" borderId="0" xfId="1" applyFont="1" applyFill="1" applyAlignment="1" applyProtection="1">
      <alignment horizontal="center" vertical="center"/>
      <protection hidden="1"/>
    </xf>
    <xf numFmtId="176" fontId="5" fillId="0" borderId="0" xfId="0" applyNumberFormat="1" applyFont="1" applyAlignment="1" applyProtection="1">
      <alignment horizontal="left" vertical="center"/>
      <protection hidden="1"/>
    </xf>
    <xf numFmtId="38" fontId="5" fillId="0" borderId="0" xfId="1" applyFont="1" applyFill="1" applyProtection="1">
      <alignment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justify" vertical="center" wrapText="1"/>
      <protection hidden="1"/>
    </xf>
    <xf numFmtId="0" fontId="3" fillId="0" borderId="0" xfId="0" quotePrefix="1" applyFont="1" applyAlignment="1" applyProtection="1">
      <alignment horizontal="center" vertical="center"/>
      <protection hidden="1"/>
    </xf>
    <xf numFmtId="3" fontId="6" fillId="0" borderId="0" xfId="0" applyNumberFormat="1" applyFont="1" applyAlignment="1" applyProtection="1">
      <alignment horizontal="right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4" fillId="0" borderId="12" xfId="0" applyFont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/>
      <protection locked="0" hidden="1"/>
    </xf>
    <xf numFmtId="0" fontId="5" fillId="4" borderId="1" xfId="0" applyFont="1" applyFill="1" applyBorder="1" applyAlignment="1" applyProtection="1">
      <alignment horizontal="center" vertical="center"/>
      <protection locked="0" hidden="1"/>
    </xf>
    <xf numFmtId="180" fontId="3" fillId="4" borderId="1" xfId="0" applyNumberFormat="1" applyFont="1" applyFill="1" applyBorder="1" applyAlignment="1" applyProtection="1">
      <alignment horizontal="right" vertical="center"/>
      <protection locked="0" hidden="1"/>
    </xf>
    <xf numFmtId="180" fontId="3" fillId="4" borderId="6" xfId="0" applyNumberFormat="1" applyFont="1" applyFill="1" applyBorder="1" applyAlignment="1" applyProtection="1">
      <alignment horizontal="right" vertical="center"/>
      <protection locked="0" hidden="1"/>
    </xf>
    <xf numFmtId="2" fontId="3" fillId="0" borderId="3" xfId="0" applyNumberFormat="1" applyFont="1" applyBorder="1" applyAlignment="1" applyProtection="1">
      <alignment horizontal="center" vertical="center"/>
      <protection locked="0" hidden="1"/>
    </xf>
    <xf numFmtId="2" fontId="3" fillId="0" borderId="6" xfId="0" applyNumberFormat="1" applyFont="1" applyBorder="1" applyAlignment="1" applyProtection="1">
      <alignment horizontal="center" vertical="center"/>
      <protection locked="0" hidden="1"/>
    </xf>
    <xf numFmtId="178" fontId="3" fillId="2" borderId="8" xfId="1" applyNumberFormat="1" applyFont="1" applyFill="1" applyBorder="1" applyAlignment="1" applyProtection="1">
      <alignment horizontal="right" vertical="center"/>
      <protection locked="0" hidden="1"/>
    </xf>
    <xf numFmtId="38" fontId="3" fillId="3" borderId="3" xfId="1" applyFont="1" applyFill="1" applyBorder="1" applyAlignment="1" applyProtection="1">
      <alignment horizontal="right" vertical="center"/>
      <protection locked="0" hidden="1"/>
    </xf>
    <xf numFmtId="179" fontId="3" fillId="3" borderId="1" xfId="0" applyNumberFormat="1" applyFont="1" applyFill="1" applyBorder="1" applyAlignment="1" applyProtection="1">
      <alignment horizontal="right" vertical="center"/>
      <protection locked="0" hidden="1"/>
    </xf>
    <xf numFmtId="178" fontId="3" fillId="3" borderId="1" xfId="0" applyNumberFormat="1" applyFont="1" applyFill="1" applyBorder="1" applyAlignment="1" applyProtection="1">
      <alignment horizontal="right" vertical="center"/>
      <protection locked="0" hidden="1"/>
    </xf>
    <xf numFmtId="181" fontId="3" fillId="5" borderId="8" xfId="1" applyNumberFormat="1" applyFont="1" applyFill="1" applyBorder="1" applyAlignment="1" applyProtection="1">
      <alignment horizontal="right" vertical="center"/>
      <protection locked="0" hidden="1"/>
    </xf>
    <xf numFmtId="38" fontId="3" fillId="2" borderId="1" xfId="0" applyNumberFormat="1" applyFont="1" applyFill="1" applyBorder="1" applyAlignment="1" applyProtection="1">
      <alignment horizontal="right" vertical="center"/>
      <protection hidden="1"/>
    </xf>
    <xf numFmtId="38" fontId="3" fillId="2" borderId="6" xfId="0" applyNumberFormat="1" applyFont="1" applyFill="1" applyBorder="1" applyAlignment="1" applyProtection="1">
      <alignment horizontal="right" vertical="center"/>
      <protection hidden="1"/>
    </xf>
    <xf numFmtId="182" fontId="3" fillId="5" borderId="13" xfId="0" applyNumberFormat="1" applyFont="1" applyFill="1" applyBorder="1" applyProtection="1">
      <alignment vertical="center"/>
      <protection hidden="1"/>
    </xf>
    <xf numFmtId="182" fontId="3" fillId="5" borderId="3" xfId="1" applyNumberFormat="1" applyFont="1" applyFill="1" applyBorder="1" applyAlignment="1" applyProtection="1">
      <alignment horizontal="right" vertical="center"/>
      <protection hidden="1"/>
    </xf>
    <xf numFmtId="182" fontId="3" fillId="0" borderId="0" xfId="0" applyNumberFormat="1" applyFont="1" applyProtection="1">
      <alignment vertical="center"/>
      <protection hidden="1"/>
    </xf>
    <xf numFmtId="182" fontId="3" fillId="6" borderId="1" xfId="0" applyNumberFormat="1" applyFont="1" applyFill="1" applyBorder="1" applyProtection="1">
      <alignment vertical="center"/>
      <protection hidden="1"/>
    </xf>
    <xf numFmtId="182" fontId="3" fillId="6" borderId="1" xfId="1" applyNumberFormat="1" applyFont="1" applyFill="1" applyBorder="1" applyAlignment="1" applyProtection="1">
      <alignment horizontal="right" vertical="center"/>
      <protection hidden="1"/>
    </xf>
    <xf numFmtId="183" fontId="3" fillId="5" borderId="23" xfId="0" applyNumberFormat="1" applyFont="1" applyFill="1" applyBorder="1" applyAlignment="1" applyProtection="1">
      <alignment horizontal="right" vertical="center"/>
      <protection hidden="1"/>
    </xf>
    <xf numFmtId="183" fontId="3" fillId="5" borderId="24" xfId="2" applyNumberFormat="1" applyFont="1" applyFill="1" applyBorder="1" applyAlignment="1" applyProtection="1">
      <alignment horizontal="right" vertical="center"/>
      <protection hidden="1"/>
    </xf>
    <xf numFmtId="183" fontId="3" fillId="0" borderId="0" xfId="0" applyNumberFormat="1" applyFont="1" applyProtection="1">
      <alignment vertical="center"/>
      <protection hidden="1"/>
    </xf>
    <xf numFmtId="183" fontId="3" fillId="6" borderId="6" xfId="0" applyNumberFormat="1" applyFont="1" applyFill="1" applyBorder="1" applyAlignment="1" applyProtection="1">
      <alignment horizontal="right" vertical="center"/>
      <protection hidden="1"/>
    </xf>
    <xf numFmtId="183" fontId="3" fillId="6" borderId="6" xfId="2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right" vertical="center" wrapText="1" indent="2"/>
      <protection hidden="1"/>
    </xf>
    <xf numFmtId="0" fontId="8" fillId="0" borderId="0" xfId="0" applyFont="1" applyAlignment="1" applyProtection="1">
      <alignment horizontal="right" vertical="top" wrapText="1"/>
      <protection hidden="1"/>
    </xf>
    <xf numFmtId="0" fontId="6" fillId="0" borderId="0" xfId="0" applyFont="1" applyAlignment="1" applyProtection="1">
      <alignment horizontal="right" vertical="center" wrapText="1" indent="1"/>
      <protection hidden="1"/>
    </xf>
    <xf numFmtId="0" fontId="3" fillId="3" borderId="0" xfId="0" applyFont="1" applyFill="1" applyProtection="1">
      <alignment vertical="center"/>
      <protection hidden="1"/>
    </xf>
    <xf numFmtId="38" fontId="3" fillId="0" borderId="0" xfId="1" applyFont="1" applyAlignment="1" applyProtection="1">
      <alignment horizontal="right" vertical="center"/>
      <protection hidden="1"/>
    </xf>
    <xf numFmtId="0" fontId="12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38" fontId="12" fillId="0" borderId="0" xfId="1" applyFont="1" applyFill="1" applyProtection="1">
      <alignment vertical="center"/>
      <protection hidden="1"/>
    </xf>
    <xf numFmtId="185" fontId="13" fillId="2" borderId="1" xfId="0" applyNumberFormat="1" applyFont="1" applyFill="1" applyBorder="1" applyAlignment="1" applyProtection="1">
      <alignment horizontal="right" vertical="center" wrapText="1"/>
      <protection hidden="1"/>
    </xf>
    <xf numFmtId="185" fontId="13" fillId="0" borderId="1" xfId="0" applyNumberFormat="1" applyFont="1" applyBorder="1" applyAlignment="1" applyProtection="1">
      <alignment horizontal="right" vertical="center" wrapText="1"/>
      <protection hidden="1"/>
    </xf>
    <xf numFmtId="184" fontId="13" fillId="2" borderId="1" xfId="0" applyNumberFormat="1" applyFont="1" applyFill="1" applyBorder="1" applyProtection="1">
      <alignment vertical="center"/>
      <protection hidden="1"/>
    </xf>
    <xf numFmtId="186" fontId="13" fillId="3" borderId="1" xfId="1" applyNumberFormat="1" applyFont="1" applyFill="1" applyBorder="1" applyAlignment="1" applyProtection="1">
      <alignment vertical="center"/>
      <protection hidden="1"/>
    </xf>
    <xf numFmtId="186" fontId="13" fillId="0" borderId="1" xfId="1" applyNumberFormat="1" applyFont="1" applyFill="1" applyBorder="1" applyAlignment="1" applyProtection="1">
      <alignment vertical="center"/>
      <protection hidden="1"/>
    </xf>
    <xf numFmtId="0" fontId="13" fillId="3" borderId="1" xfId="0" applyFont="1" applyFill="1" applyBorder="1" applyProtection="1">
      <alignment vertical="center"/>
      <protection hidden="1"/>
    </xf>
    <xf numFmtId="186" fontId="13" fillId="3" borderId="1" xfId="1" applyNumberFormat="1" applyFont="1" applyFill="1" applyBorder="1" applyProtection="1">
      <alignment vertical="center"/>
      <protection hidden="1"/>
    </xf>
    <xf numFmtId="186" fontId="13" fillId="0" borderId="1" xfId="1" applyNumberFormat="1" applyFont="1" applyFill="1" applyBorder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87" fontId="12" fillId="0" borderId="1" xfId="1" applyNumberFormat="1" applyFont="1" applyFill="1" applyBorder="1" applyAlignment="1" applyProtection="1">
      <alignment vertical="center"/>
      <protection locked="0" hidden="1"/>
    </xf>
    <xf numFmtId="0" fontId="12" fillId="0" borderId="1" xfId="0" applyFont="1" applyBorder="1" applyProtection="1">
      <alignment vertical="center"/>
      <protection hidden="1"/>
    </xf>
    <xf numFmtId="0" fontId="12" fillId="0" borderId="12" xfId="0" applyFont="1" applyBorder="1" applyAlignment="1" applyProtection="1">
      <alignment horizontal="center" vertical="center" textRotation="255"/>
      <protection hidden="1"/>
    </xf>
    <xf numFmtId="188" fontId="12" fillId="0" borderId="1" xfId="1" applyNumberFormat="1" applyFont="1" applyFill="1" applyBorder="1" applyAlignment="1" applyProtection="1">
      <alignment vertical="center"/>
      <protection locked="0" hidden="1"/>
    </xf>
    <xf numFmtId="189" fontId="12" fillId="8" borderId="1" xfId="1" applyNumberFormat="1" applyFont="1" applyFill="1" applyBorder="1" applyAlignment="1" applyProtection="1">
      <alignment vertical="center"/>
      <protection hidden="1"/>
    </xf>
    <xf numFmtId="189" fontId="12" fillId="0" borderId="1" xfId="1" applyNumberFormat="1" applyFont="1" applyFill="1" applyBorder="1" applyAlignment="1" applyProtection="1">
      <alignment vertical="center"/>
      <protection hidden="1"/>
    </xf>
    <xf numFmtId="0" fontId="12" fillId="8" borderId="14" xfId="0" applyFont="1" applyFill="1" applyBorder="1" applyProtection="1">
      <alignment vertical="center"/>
      <protection hidden="1"/>
    </xf>
    <xf numFmtId="0" fontId="12" fillId="8" borderId="22" xfId="0" applyFont="1" applyFill="1" applyBorder="1" applyProtection="1">
      <alignment vertical="center"/>
      <protection hidden="1"/>
    </xf>
    <xf numFmtId="190" fontId="12" fillId="0" borderId="1" xfId="0" applyNumberFormat="1" applyFont="1" applyBorder="1" applyAlignment="1" applyProtection="1">
      <alignment horizontal="left" vertical="center"/>
      <protection hidden="1"/>
    </xf>
    <xf numFmtId="191" fontId="12" fillId="0" borderId="1" xfId="2" applyNumberFormat="1" applyFont="1" applyFill="1" applyBorder="1" applyAlignment="1" applyProtection="1">
      <alignment vertical="center"/>
      <protection locked="0" hidden="1"/>
    </xf>
    <xf numFmtId="0" fontId="14" fillId="0" borderId="1" xfId="0" applyFont="1" applyBorder="1" applyProtection="1">
      <alignment vertical="center"/>
      <protection hidden="1"/>
    </xf>
    <xf numFmtId="0" fontId="12" fillId="0" borderId="1" xfId="0" applyFont="1" applyBorder="1" applyAlignment="1" applyProtection="1">
      <alignment vertical="center" wrapText="1"/>
      <protection hidden="1"/>
    </xf>
    <xf numFmtId="189" fontId="12" fillId="5" borderId="1" xfId="1" applyNumberFormat="1" applyFont="1" applyFill="1" applyBorder="1" applyAlignment="1" applyProtection="1">
      <alignment vertical="center"/>
      <protection hidden="1"/>
    </xf>
    <xf numFmtId="0" fontId="12" fillId="5" borderId="28" xfId="0" applyFont="1" applyFill="1" applyBorder="1" applyProtection="1">
      <alignment vertical="center"/>
      <protection hidden="1"/>
    </xf>
    <xf numFmtId="0" fontId="12" fillId="5" borderId="22" xfId="0" applyFont="1" applyFill="1" applyBorder="1" applyProtection="1">
      <alignment vertical="center"/>
      <protection hidden="1"/>
    </xf>
    <xf numFmtId="189" fontId="12" fillId="0" borderId="1" xfId="1" applyNumberFormat="1" applyFont="1" applyFill="1" applyBorder="1" applyAlignment="1" applyProtection="1">
      <alignment vertical="center"/>
      <protection locked="0" hidden="1"/>
    </xf>
    <xf numFmtId="0" fontId="12" fillId="0" borderId="12" xfId="0" applyFont="1" applyBorder="1" applyAlignment="1" applyProtection="1">
      <alignment vertical="center" textRotation="255"/>
      <protection hidden="1"/>
    </xf>
    <xf numFmtId="10" fontId="12" fillId="0" borderId="1" xfId="0" applyNumberFormat="1" applyFont="1" applyBorder="1" applyProtection="1">
      <alignment vertical="center"/>
      <protection locked="0" hidden="1"/>
    </xf>
    <xf numFmtId="0" fontId="12" fillId="0" borderId="25" xfId="0" applyFont="1" applyBorder="1" applyAlignment="1" applyProtection="1">
      <alignment vertical="center" textRotation="255"/>
      <protection hidden="1"/>
    </xf>
    <xf numFmtId="192" fontId="12" fillId="7" borderId="29" xfId="0" applyNumberFormat="1" applyFont="1" applyFill="1" applyBorder="1" applyAlignment="1" applyProtection="1">
      <alignment horizontal="center" vertical="center"/>
      <protection hidden="1"/>
    </xf>
    <xf numFmtId="192" fontId="12" fillId="0" borderId="29" xfId="0" applyNumberFormat="1" applyFont="1" applyBorder="1" applyAlignment="1" applyProtection="1">
      <alignment horizontal="center" vertical="center"/>
      <protection hidden="1"/>
    </xf>
    <xf numFmtId="192" fontId="12" fillId="7" borderId="29" xfId="0" applyNumberFormat="1" applyFont="1" applyFill="1" applyBorder="1" applyProtection="1">
      <alignment vertical="center"/>
      <protection hidden="1"/>
    </xf>
    <xf numFmtId="192" fontId="15" fillId="7" borderId="27" xfId="0" applyNumberFormat="1" applyFont="1" applyFill="1" applyBorder="1" applyAlignment="1" applyProtection="1">
      <alignment horizontal="left" vertical="center"/>
      <protection hidden="1"/>
    </xf>
    <xf numFmtId="9" fontId="16" fillId="0" borderId="22" xfId="2" applyFont="1" applyFill="1" applyBorder="1" applyAlignment="1" applyProtection="1">
      <alignment vertical="center"/>
      <protection hidden="1"/>
    </xf>
    <xf numFmtId="193" fontId="16" fillId="3" borderId="1" xfId="1" applyNumberFormat="1" applyFont="1" applyFill="1" applyBorder="1" applyAlignment="1" applyProtection="1">
      <alignment vertical="center"/>
      <protection hidden="1"/>
    </xf>
    <xf numFmtId="9" fontId="16" fillId="0" borderId="1" xfId="2" applyFont="1" applyFill="1" applyBorder="1" applyAlignment="1" applyProtection="1">
      <alignment vertical="center"/>
      <protection hidden="1"/>
    </xf>
    <xf numFmtId="9" fontId="16" fillId="0" borderId="0" xfId="2" applyFont="1" applyFill="1" applyBorder="1" applyAlignment="1" applyProtection="1">
      <alignment vertical="center"/>
      <protection hidden="1"/>
    </xf>
    <xf numFmtId="184" fontId="16" fillId="3" borderId="14" xfId="0" applyNumberFormat="1" applyFont="1" applyFill="1" applyBorder="1" applyProtection="1">
      <alignment vertical="center"/>
      <protection hidden="1"/>
    </xf>
    <xf numFmtId="184" fontId="16" fillId="3" borderId="22" xfId="0" applyNumberFormat="1" applyFont="1" applyFill="1" applyBorder="1" applyProtection="1">
      <alignment vertical="center"/>
      <protection hidden="1"/>
    </xf>
    <xf numFmtId="184" fontId="16" fillId="3" borderId="1" xfId="0" applyNumberFormat="1" applyFont="1" applyFill="1" applyBorder="1" applyAlignment="1" applyProtection="1">
      <alignment horizontal="center" vertical="center"/>
      <protection hidden="1"/>
    </xf>
    <xf numFmtId="184" fontId="17" fillId="0" borderId="1" xfId="0" applyNumberFormat="1" applyFont="1" applyBorder="1" applyAlignment="1" applyProtection="1">
      <alignment horizontal="center" vertical="center" textRotation="255" shrinkToFit="1"/>
      <protection hidden="1"/>
    </xf>
    <xf numFmtId="0" fontId="17" fillId="0" borderId="12" xfId="0" applyFont="1" applyBorder="1" applyAlignment="1" applyProtection="1">
      <alignment horizontal="center" vertical="center" textRotation="255" shrinkToFit="1"/>
      <protection hidden="1"/>
    </xf>
    <xf numFmtId="0" fontId="16" fillId="3" borderId="1" xfId="0" applyFont="1" applyFill="1" applyBorder="1" applyAlignment="1" applyProtection="1">
      <alignment horizontal="center" vertical="center"/>
      <protection hidden="1"/>
    </xf>
    <xf numFmtId="194" fontId="16" fillId="3" borderId="1" xfId="1" applyNumberFormat="1" applyFont="1" applyFill="1" applyBorder="1" applyAlignment="1" applyProtection="1">
      <alignment vertical="center"/>
      <protection hidden="1"/>
    </xf>
    <xf numFmtId="195" fontId="11" fillId="2" borderId="1" xfId="0" applyNumberFormat="1" applyFont="1" applyFill="1" applyBorder="1" applyAlignment="1" applyProtection="1">
      <alignment horizontal="center" vertical="center"/>
      <protection hidden="1"/>
    </xf>
    <xf numFmtId="195" fontId="11" fillId="0" borderId="1" xfId="0" applyNumberFormat="1" applyFont="1" applyBorder="1" applyAlignment="1" applyProtection="1">
      <alignment horizontal="center" vertical="center"/>
      <protection hidden="1"/>
    </xf>
    <xf numFmtId="0" fontId="12" fillId="2" borderId="14" xfId="0" applyFont="1" applyFill="1" applyBorder="1" applyProtection="1">
      <alignment vertical="center"/>
      <protection hidden="1"/>
    </xf>
    <xf numFmtId="0" fontId="12" fillId="2" borderId="22" xfId="0" applyFont="1" applyFill="1" applyBorder="1" applyProtection="1">
      <alignment vertical="center"/>
      <protection hidden="1"/>
    </xf>
    <xf numFmtId="0" fontId="12" fillId="7" borderId="0" xfId="0" applyFont="1" applyFill="1" applyProtection="1">
      <alignment vertical="center"/>
      <protection hidden="1"/>
    </xf>
    <xf numFmtId="0" fontId="15" fillId="7" borderId="26" xfId="0" applyFont="1" applyFill="1" applyBorder="1" applyProtection="1">
      <alignment vertical="center"/>
      <protection hidden="1"/>
    </xf>
    <xf numFmtId="38" fontId="13" fillId="0" borderId="0" xfId="1" applyFont="1" applyFill="1" applyBorder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textRotation="255"/>
      <protection hidden="1"/>
    </xf>
    <xf numFmtId="186" fontId="16" fillId="3" borderId="1" xfId="1" applyNumberFormat="1" applyFont="1" applyFill="1" applyBorder="1" applyProtection="1">
      <alignment vertical="center"/>
      <protection hidden="1"/>
    </xf>
    <xf numFmtId="0" fontId="16" fillId="3" borderId="14" xfId="0" applyFont="1" applyFill="1" applyBorder="1" applyProtection="1">
      <alignment vertical="center"/>
      <protection hidden="1"/>
    </xf>
    <xf numFmtId="0" fontId="16" fillId="3" borderId="22" xfId="0" applyFont="1" applyFill="1" applyBorder="1" applyProtection="1">
      <alignment vertical="center"/>
      <protection hidden="1"/>
    </xf>
    <xf numFmtId="181" fontId="12" fillId="0" borderId="1" xfId="1" applyNumberFormat="1" applyFont="1" applyFill="1" applyBorder="1" applyAlignment="1" applyProtection="1">
      <alignment vertical="center"/>
      <protection locked="0"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2" fillId="0" borderId="12" xfId="0" applyFont="1" applyBorder="1" applyAlignment="1" applyProtection="1">
      <alignment horizontal="left" vertical="center"/>
      <protection hidden="1"/>
    </xf>
    <xf numFmtId="0" fontId="12" fillId="0" borderId="12" xfId="0" applyFont="1" applyBorder="1" applyProtection="1">
      <alignment vertical="center"/>
      <protection hidden="1"/>
    </xf>
    <xf numFmtId="181" fontId="16" fillId="3" borderId="1" xfId="1" applyNumberFormat="1" applyFont="1" applyFill="1" applyBorder="1" applyAlignment="1" applyProtection="1">
      <alignment vertical="center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189" fontId="16" fillId="3" borderId="1" xfId="1" applyNumberFormat="1" applyFont="1" applyFill="1" applyBorder="1" applyAlignment="1" applyProtection="1">
      <alignment vertical="center"/>
      <protection hidden="1"/>
    </xf>
    <xf numFmtId="38" fontId="15" fillId="3" borderId="1" xfId="0" applyNumberFormat="1" applyFont="1" applyFill="1" applyBorder="1" applyAlignment="1" applyProtection="1">
      <alignment horizontal="center" vertical="center"/>
      <protection hidden="1"/>
    </xf>
    <xf numFmtId="38" fontId="15" fillId="0" borderId="1" xfId="0" applyNumberFormat="1" applyFont="1" applyBorder="1" applyAlignment="1" applyProtection="1">
      <alignment horizontal="center" vertical="center"/>
      <protection hidden="1"/>
    </xf>
    <xf numFmtId="196" fontId="15" fillId="2" borderId="28" xfId="0" applyNumberFormat="1" applyFont="1" applyFill="1" applyBorder="1" applyAlignment="1" applyProtection="1">
      <alignment horizontal="center" vertical="center"/>
      <protection hidden="1"/>
    </xf>
    <xf numFmtId="0" fontId="15" fillId="2" borderId="22" xfId="0" applyFont="1" applyFill="1" applyBorder="1" applyProtection="1">
      <alignment vertical="center"/>
      <protection hidden="1"/>
    </xf>
    <xf numFmtId="0" fontId="12" fillId="9" borderId="0" xfId="0" applyFont="1" applyFill="1" applyProtection="1">
      <alignment vertical="center"/>
      <protection hidden="1"/>
    </xf>
    <xf numFmtId="0" fontId="15" fillId="9" borderId="26" xfId="0" applyFont="1" applyFill="1" applyBorder="1" applyProtection="1">
      <alignment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2" fillId="0" borderId="25" xfId="0" applyFont="1" applyBorder="1" applyAlignment="1" applyProtection="1">
      <alignment horizontal="center" vertical="center" textRotation="255"/>
      <protection hidden="1"/>
    </xf>
    <xf numFmtId="0" fontId="12" fillId="0" borderId="24" xfId="0" applyFont="1" applyBorder="1" applyAlignment="1" applyProtection="1">
      <alignment horizontal="center" vertical="center" textRotation="255"/>
      <protection hidden="1"/>
    </xf>
    <xf numFmtId="38" fontId="15" fillId="3" borderId="0" xfId="0" applyNumberFormat="1" applyFont="1" applyFill="1" applyAlignment="1" applyProtection="1">
      <alignment horizontal="center" vertical="center"/>
      <protection hidden="1"/>
    </xf>
    <xf numFmtId="195" fontId="11" fillId="2" borderId="0" xfId="0" applyNumberFormat="1" applyFont="1" applyFill="1" applyAlignment="1" applyProtection="1">
      <alignment horizontal="center" vertical="center"/>
      <protection hidden="1"/>
    </xf>
    <xf numFmtId="193" fontId="16" fillId="3" borderId="22" xfId="1" applyNumberFormat="1" applyFont="1" applyFill="1" applyBorder="1" applyAlignment="1" applyProtection="1">
      <alignment vertical="center"/>
      <protection hidden="1"/>
    </xf>
    <xf numFmtId="194" fontId="16" fillId="3" borderId="22" xfId="1" applyNumberFormat="1" applyFont="1" applyFill="1" applyBorder="1" applyAlignment="1" applyProtection="1">
      <alignment vertical="center"/>
      <protection hidden="1"/>
    </xf>
    <xf numFmtId="192" fontId="12" fillId="7" borderId="0" xfId="0" applyNumberFormat="1" applyFont="1" applyFill="1" applyAlignment="1" applyProtection="1">
      <alignment horizontal="center" vertical="center"/>
      <protection hidden="1"/>
    </xf>
    <xf numFmtId="10" fontId="12" fillId="0" borderId="0" xfId="0" applyNumberFormat="1" applyFont="1" applyProtection="1">
      <alignment vertical="center"/>
      <protection locked="0" hidden="1"/>
    </xf>
    <xf numFmtId="189" fontId="12" fillId="0" borderId="0" xfId="1" applyNumberFormat="1" applyFont="1" applyFill="1" applyBorder="1" applyAlignment="1" applyProtection="1">
      <alignment vertical="center"/>
      <protection locked="0" hidden="1"/>
    </xf>
    <xf numFmtId="189" fontId="12" fillId="5" borderId="0" xfId="1" applyNumberFormat="1" applyFont="1" applyFill="1" applyBorder="1" applyAlignment="1" applyProtection="1">
      <alignment vertical="center"/>
      <protection hidden="1"/>
    </xf>
    <xf numFmtId="188" fontId="12" fillId="0" borderId="0" xfId="1" applyNumberFormat="1" applyFont="1" applyFill="1" applyBorder="1" applyAlignment="1" applyProtection="1">
      <alignment vertical="center"/>
      <protection locked="0" hidden="1"/>
    </xf>
    <xf numFmtId="191" fontId="12" fillId="0" borderId="0" xfId="2" applyNumberFormat="1" applyFont="1" applyFill="1" applyBorder="1" applyAlignment="1" applyProtection="1">
      <alignment vertical="center"/>
      <protection locked="0" hidden="1"/>
    </xf>
    <xf numFmtId="187" fontId="12" fillId="0" borderId="0" xfId="1" applyNumberFormat="1" applyFont="1" applyFill="1" applyBorder="1" applyAlignment="1" applyProtection="1">
      <alignment vertical="center"/>
      <protection locked="0" hidden="1"/>
    </xf>
    <xf numFmtId="189" fontId="12" fillId="8" borderId="0" xfId="1" applyNumberFormat="1" applyFont="1" applyFill="1" applyBorder="1" applyAlignment="1" applyProtection="1">
      <alignment vertical="center"/>
      <protection hidden="1"/>
    </xf>
    <xf numFmtId="186" fontId="13" fillId="3" borderId="0" xfId="1" applyNumberFormat="1" applyFont="1" applyFill="1" applyBorder="1" applyProtection="1">
      <alignment vertical="center"/>
      <protection hidden="1"/>
    </xf>
    <xf numFmtId="186" fontId="13" fillId="3" borderId="0" xfId="1" applyNumberFormat="1" applyFont="1" applyFill="1" applyBorder="1" applyAlignment="1" applyProtection="1">
      <alignment vertical="center"/>
      <protection hidden="1"/>
    </xf>
    <xf numFmtId="185" fontId="13" fillId="2" borderId="0" xfId="0" applyNumberFormat="1" applyFont="1" applyFill="1" applyAlignment="1" applyProtection="1">
      <alignment horizontal="right" vertical="center" wrapText="1"/>
      <protection hidden="1"/>
    </xf>
    <xf numFmtId="189" fontId="16" fillId="10" borderId="1" xfId="1" applyNumberFormat="1" applyFont="1" applyFill="1" applyBorder="1" applyAlignment="1" applyProtection="1">
      <alignment vertical="center"/>
      <protection hidden="1"/>
    </xf>
    <xf numFmtId="181" fontId="16" fillId="10" borderId="1" xfId="1" applyNumberFormat="1" applyFont="1" applyFill="1" applyBorder="1" applyAlignment="1" applyProtection="1">
      <alignment vertical="center"/>
      <protection hidden="1"/>
    </xf>
    <xf numFmtId="181" fontId="12" fillId="10" borderId="1" xfId="1" applyNumberFormat="1" applyFont="1" applyFill="1" applyBorder="1" applyAlignment="1" applyProtection="1">
      <alignment vertical="center"/>
      <protection locked="0" hidden="1"/>
    </xf>
    <xf numFmtId="186" fontId="16" fillId="10" borderId="1" xfId="1" applyNumberFormat="1" applyFont="1" applyFill="1" applyBorder="1" applyProtection="1">
      <alignment vertical="center"/>
      <protection hidden="1"/>
    </xf>
    <xf numFmtId="189" fontId="16" fillId="10" borderId="22" xfId="1" applyNumberFormat="1" applyFont="1" applyFill="1" applyBorder="1" applyAlignment="1" applyProtection="1">
      <alignment vertical="center"/>
      <protection hidden="1"/>
    </xf>
    <xf numFmtId="181" fontId="16" fillId="10" borderId="22" xfId="1" applyNumberFormat="1" applyFont="1" applyFill="1" applyBorder="1" applyAlignment="1" applyProtection="1">
      <alignment vertical="center"/>
      <protection hidden="1"/>
    </xf>
    <xf numFmtId="181" fontId="12" fillId="10" borderId="22" xfId="1" applyNumberFormat="1" applyFont="1" applyFill="1" applyBorder="1" applyAlignment="1" applyProtection="1">
      <alignment vertical="center"/>
      <protection locked="0" hidden="1"/>
    </xf>
    <xf numFmtId="186" fontId="16" fillId="10" borderId="22" xfId="1" applyNumberFormat="1" applyFont="1" applyFill="1" applyBorder="1" applyProtection="1">
      <alignment vertical="center"/>
      <protection hidden="1"/>
    </xf>
    <xf numFmtId="193" fontId="16" fillId="10" borderId="1" xfId="1" applyNumberFormat="1" applyFont="1" applyFill="1" applyBorder="1" applyAlignment="1" applyProtection="1">
      <alignment vertical="center"/>
      <protection hidden="1"/>
    </xf>
    <xf numFmtId="194" fontId="16" fillId="10" borderId="1" xfId="1" applyNumberFormat="1" applyFont="1" applyFill="1" applyBorder="1" applyAlignment="1" applyProtection="1">
      <alignment vertical="center"/>
      <protection hidden="1"/>
    </xf>
    <xf numFmtId="184" fontId="16" fillId="3" borderId="0" xfId="0" applyNumberFormat="1" applyFont="1" applyFill="1" applyProtection="1">
      <alignment vertical="center"/>
      <protection hidden="1"/>
    </xf>
    <xf numFmtId="193" fontId="16" fillId="10" borderId="0" xfId="1" applyNumberFormat="1" applyFont="1" applyFill="1" applyBorder="1" applyAlignment="1" applyProtection="1">
      <alignment vertical="center"/>
      <protection hidden="1"/>
    </xf>
    <xf numFmtId="193" fontId="16" fillId="3" borderId="0" xfId="1" applyNumberFormat="1" applyFont="1" applyFill="1" applyBorder="1" applyAlignment="1" applyProtection="1">
      <alignment vertical="center"/>
      <protection hidden="1"/>
    </xf>
    <xf numFmtId="38" fontId="3" fillId="0" borderId="0" xfId="1" applyFont="1" applyProtection="1">
      <alignment vertical="center"/>
      <protection hidden="1"/>
    </xf>
    <xf numFmtId="178" fontId="3" fillId="0" borderId="0" xfId="0" applyNumberFormat="1" applyFont="1" applyProtection="1">
      <alignment vertical="center"/>
      <protection hidden="1"/>
    </xf>
    <xf numFmtId="179" fontId="3" fillId="0" borderId="0" xfId="0" applyNumberFormat="1" applyFo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91" fontId="3" fillId="0" borderId="0" xfId="2" applyNumberFormat="1" applyFont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8" fillId="0" borderId="34" xfId="0" applyFont="1" applyBorder="1" applyAlignment="1" applyProtection="1">
      <alignment horizontal="right" vertical="center"/>
      <protection hidden="1"/>
    </xf>
    <xf numFmtId="0" fontId="13" fillId="3" borderId="34" xfId="0" applyFont="1" applyFill="1" applyBorder="1" applyAlignment="1" applyProtection="1">
      <alignment horizontal="left" vertical="center"/>
      <protection hidden="1"/>
    </xf>
    <xf numFmtId="184" fontId="13" fillId="3" borderId="34" xfId="0" applyNumberFormat="1" applyFont="1" applyFill="1" applyBorder="1" applyAlignment="1" applyProtection="1">
      <alignment horizontal="left" vertical="center"/>
      <protection hidden="1"/>
    </xf>
    <xf numFmtId="0" fontId="13" fillId="2" borderId="33" xfId="0" applyFont="1" applyFill="1" applyBorder="1" applyAlignment="1" applyProtection="1">
      <alignment horizontal="left" vertical="center"/>
      <protection hidden="1"/>
    </xf>
    <xf numFmtId="0" fontId="13" fillId="2" borderId="34" xfId="0" applyFont="1" applyFill="1" applyBorder="1" applyAlignment="1" applyProtection="1">
      <alignment horizontal="left" vertical="center" wrapText="1"/>
      <protection hidden="1"/>
    </xf>
    <xf numFmtId="0" fontId="13" fillId="2" borderId="34" xfId="0" applyFont="1" applyFill="1" applyBorder="1" applyAlignment="1" applyProtection="1">
      <alignment horizontal="left" vertical="center"/>
      <protection hidden="1"/>
    </xf>
    <xf numFmtId="0" fontId="13" fillId="3" borderId="33" xfId="0" applyFont="1" applyFill="1" applyBorder="1" applyAlignment="1" applyProtection="1">
      <alignment horizontal="left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191" fontId="3" fillId="3" borderId="37" xfId="2" applyNumberFormat="1" applyFont="1" applyFill="1" applyBorder="1" applyAlignment="1" applyProtection="1">
      <alignment horizontal="right" vertical="center"/>
      <protection hidden="1"/>
    </xf>
    <xf numFmtId="191" fontId="3" fillId="2" borderId="36" xfId="2" applyNumberFormat="1" applyFont="1" applyFill="1" applyBorder="1" applyAlignment="1" applyProtection="1">
      <alignment horizontal="right" vertical="center"/>
      <protection hidden="1"/>
    </xf>
    <xf numFmtId="191" fontId="3" fillId="2" borderId="37" xfId="2" applyNumberFormat="1" applyFont="1" applyFill="1" applyBorder="1" applyAlignment="1" applyProtection="1">
      <alignment horizontal="right" vertical="center"/>
      <protection hidden="1"/>
    </xf>
    <xf numFmtId="191" fontId="3" fillId="11" borderId="1" xfId="2" applyNumberFormat="1" applyFont="1" applyFill="1" applyBorder="1" applyAlignment="1" applyProtection="1">
      <alignment horizontal="right" vertical="center"/>
      <protection hidden="1"/>
    </xf>
    <xf numFmtId="38" fontId="3" fillId="3" borderId="36" xfId="1" applyFont="1" applyFill="1" applyBorder="1" applyProtection="1">
      <alignment vertical="center"/>
      <protection hidden="1"/>
    </xf>
    <xf numFmtId="38" fontId="3" fillId="3" borderId="37" xfId="1" applyFont="1" applyFill="1" applyBorder="1" applyProtection="1">
      <alignment vertical="center"/>
      <protection hidden="1"/>
    </xf>
    <xf numFmtId="38" fontId="3" fillId="2" borderId="36" xfId="1" applyFont="1" applyFill="1" applyBorder="1" applyProtection="1">
      <alignment vertical="center"/>
      <protection hidden="1"/>
    </xf>
    <xf numFmtId="38" fontId="3" fillId="2" borderId="37" xfId="1" applyFont="1" applyFill="1" applyBorder="1" applyProtection="1">
      <alignment vertical="center"/>
      <protection hidden="1"/>
    </xf>
    <xf numFmtId="38" fontId="3" fillId="11" borderId="1" xfId="1" applyFont="1" applyFill="1" applyBorder="1" applyAlignment="1" applyProtection="1">
      <alignment horizontal="right" vertical="center"/>
      <protection hidden="1"/>
    </xf>
    <xf numFmtId="184" fontId="13" fillId="3" borderId="39" xfId="0" applyNumberFormat="1" applyFont="1" applyFill="1" applyBorder="1" applyAlignment="1" applyProtection="1">
      <alignment horizontal="left" vertical="center"/>
      <protection hidden="1"/>
    </xf>
    <xf numFmtId="191" fontId="3" fillId="3" borderId="40" xfId="2" applyNumberFormat="1" applyFont="1" applyFill="1" applyBorder="1" applyAlignment="1" applyProtection="1">
      <alignment horizontal="right" vertical="center"/>
      <protection hidden="1"/>
    </xf>
    <xf numFmtId="0" fontId="13" fillId="2" borderId="39" xfId="0" applyFont="1" applyFill="1" applyBorder="1" applyProtection="1">
      <alignment vertical="center"/>
      <protection hidden="1"/>
    </xf>
    <xf numFmtId="191" fontId="3" fillId="2" borderId="40" xfId="2" applyNumberFormat="1" applyFont="1" applyFill="1" applyBorder="1" applyAlignment="1" applyProtection="1">
      <alignment horizontal="right" vertical="center"/>
      <protection hidden="1"/>
    </xf>
    <xf numFmtId="0" fontId="19" fillId="3" borderId="22" xfId="0" applyFont="1" applyFill="1" applyBorder="1" applyAlignment="1">
      <alignment horizontal="left" vertical="center"/>
    </xf>
    <xf numFmtId="191" fontId="3" fillId="3" borderId="1" xfId="2" applyNumberFormat="1" applyFont="1" applyFill="1" applyBorder="1" applyAlignment="1" applyProtection="1">
      <alignment horizontal="right" vertical="center"/>
      <protection hidden="1"/>
    </xf>
    <xf numFmtId="0" fontId="8" fillId="2" borderId="22" xfId="0" applyFont="1" applyFill="1" applyBorder="1" applyProtection="1">
      <alignment vertical="center"/>
      <protection hidden="1"/>
    </xf>
    <xf numFmtId="191" fontId="3" fillId="2" borderId="1" xfId="2" applyNumberFormat="1" applyFont="1" applyFill="1" applyBorder="1" applyAlignment="1" applyProtection="1">
      <alignment horizontal="right" vertical="center"/>
      <protection hidden="1"/>
    </xf>
    <xf numFmtId="38" fontId="3" fillId="2" borderId="40" xfId="1" applyFont="1" applyFill="1" applyBorder="1" applyProtection="1">
      <alignment vertical="center"/>
      <protection hidden="1"/>
    </xf>
    <xf numFmtId="38" fontId="3" fillId="3" borderId="40" xfId="1" applyFont="1" applyFill="1" applyBorder="1" applyProtection="1">
      <alignment vertical="center"/>
      <protection hidden="1"/>
    </xf>
    <xf numFmtId="38" fontId="3" fillId="3" borderId="1" xfId="0" applyNumberFormat="1" applyFont="1" applyFill="1" applyBorder="1" applyProtection="1">
      <alignment vertical="center"/>
      <protection hidden="1"/>
    </xf>
    <xf numFmtId="0" fontId="10" fillId="12" borderId="33" xfId="0" applyFont="1" applyFill="1" applyBorder="1" applyAlignment="1" applyProtection="1">
      <alignment horizontal="right" vertical="center"/>
      <protection hidden="1"/>
    </xf>
    <xf numFmtId="0" fontId="17" fillId="0" borderId="0" xfId="0" applyFont="1" applyProtection="1">
      <alignment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2" xfId="0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3" borderId="4" xfId="0" applyFont="1" applyFill="1" applyBorder="1" applyProtection="1">
      <alignment vertical="center"/>
      <protection hidden="1"/>
    </xf>
    <xf numFmtId="0" fontId="3" fillId="3" borderId="5" xfId="0" applyFont="1" applyFill="1" applyBorder="1" applyProtection="1">
      <alignment vertical="center"/>
      <protection hidden="1"/>
    </xf>
    <xf numFmtId="0" fontId="3" fillId="4" borderId="4" xfId="0" applyFont="1" applyFill="1" applyBorder="1" applyProtection="1">
      <alignment vertical="center"/>
      <protection hidden="1"/>
    </xf>
    <xf numFmtId="0" fontId="3" fillId="4" borderId="5" xfId="0" applyFont="1" applyFill="1" applyBorder="1" applyProtection="1">
      <alignment vertical="center"/>
      <protection hidden="1"/>
    </xf>
    <xf numFmtId="0" fontId="3" fillId="4" borderId="10" xfId="0" applyFont="1" applyFill="1" applyBorder="1" applyProtection="1">
      <alignment vertical="center"/>
      <protection hidden="1"/>
    </xf>
    <xf numFmtId="0" fontId="3" fillId="4" borderId="9" xfId="0" applyFont="1" applyFill="1" applyBorder="1" applyProtection="1">
      <alignment vertical="center"/>
      <protection hidden="1"/>
    </xf>
    <xf numFmtId="0" fontId="3" fillId="2" borderId="10" xfId="0" applyFont="1" applyFill="1" applyBorder="1" applyAlignment="1" applyProtection="1">
      <alignment vertical="center" wrapText="1"/>
      <protection hidden="1"/>
    </xf>
    <xf numFmtId="0" fontId="3" fillId="2" borderId="18" xfId="0" applyFont="1" applyFill="1" applyBorder="1" applyProtection="1">
      <alignment vertical="center"/>
      <protection hidden="1"/>
    </xf>
    <xf numFmtId="0" fontId="3" fillId="2" borderId="9" xfId="0" applyFont="1" applyFill="1" applyBorder="1" applyProtection="1">
      <alignment vertical="center"/>
      <protection hidden="1"/>
    </xf>
    <xf numFmtId="0" fontId="3" fillId="3" borderId="10" xfId="0" applyFont="1" applyFill="1" applyBorder="1" applyAlignment="1" applyProtection="1">
      <alignment horizontal="left" vertical="center" wrapText="1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5" borderId="10" xfId="0" applyFont="1" applyFill="1" applyBorder="1" applyAlignment="1" applyProtection="1">
      <alignment vertical="center" wrapText="1"/>
      <protection hidden="1"/>
    </xf>
    <xf numFmtId="0" fontId="3" fillId="5" borderId="18" xfId="0" applyFont="1" applyFill="1" applyBorder="1" applyAlignment="1" applyProtection="1">
      <alignment vertical="center" wrapText="1"/>
      <protection hidden="1"/>
    </xf>
    <xf numFmtId="0" fontId="3" fillId="5" borderId="9" xfId="0" applyFont="1" applyFill="1" applyBorder="1" applyAlignment="1" applyProtection="1">
      <alignment vertical="center" wrapText="1"/>
      <protection hidden="1"/>
    </xf>
    <xf numFmtId="0" fontId="13" fillId="11" borderId="32" xfId="0" applyFont="1" applyFill="1" applyBorder="1" applyAlignment="1" applyProtection="1">
      <alignment horizontal="center" vertical="center"/>
      <protection hidden="1"/>
    </xf>
    <xf numFmtId="0" fontId="13" fillId="11" borderId="35" xfId="0" applyFont="1" applyFill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left" vertical="center"/>
      <protection hidden="1"/>
    </xf>
    <xf numFmtId="0" fontId="20" fillId="3" borderId="31" xfId="0" applyFont="1" applyFill="1" applyBorder="1" applyAlignment="1" applyProtection="1">
      <alignment vertical="center" textRotation="255"/>
      <protection hidden="1"/>
    </xf>
    <xf numFmtId="0" fontId="20" fillId="3" borderId="38" xfId="0" applyFont="1" applyFill="1" applyBorder="1" applyAlignment="1" applyProtection="1">
      <alignment vertical="center" textRotation="255"/>
      <protection hidden="1"/>
    </xf>
    <xf numFmtId="0" fontId="21" fillId="2" borderId="30" xfId="0" applyFont="1" applyFill="1" applyBorder="1" applyAlignment="1" applyProtection="1">
      <alignment vertical="center" textRotation="255"/>
      <protection hidden="1"/>
    </xf>
    <xf numFmtId="0" fontId="21" fillId="2" borderId="31" xfId="0" applyFont="1" applyFill="1" applyBorder="1" applyAlignment="1" applyProtection="1">
      <alignment vertical="center" textRotation="255"/>
      <protection hidden="1"/>
    </xf>
    <xf numFmtId="0" fontId="21" fillId="2" borderId="38" xfId="0" applyFont="1" applyFill="1" applyBorder="1" applyAlignment="1" applyProtection="1">
      <alignment vertical="center" textRotation="255"/>
      <protection hidden="1"/>
    </xf>
    <xf numFmtId="0" fontId="20" fillId="3" borderId="30" xfId="0" applyFont="1" applyFill="1" applyBorder="1" applyAlignment="1" applyProtection="1">
      <alignment vertical="center" textRotation="255"/>
      <protection hidden="1"/>
    </xf>
    <xf numFmtId="0" fontId="22" fillId="12" borderId="36" xfId="0" applyFont="1" applyFill="1" applyBorder="1" applyAlignment="1" applyProtection="1">
      <alignment horizontal="center" vertical="center"/>
      <protection locked="0" hidden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E83EF-29AC-46CE-A61D-49F6FCD7B1D6}">
  <sheetPr>
    <pageSetUpPr fitToPage="1"/>
  </sheetPr>
  <dimension ref="A1:AR1350"/>
  <sheetViews>
    <sheetView showGridLines="0" showRowColHeaders="0" tabSelected="1" zoomScale="85" zoomScaleNormal="85" workbookViewId="0">
      <pane xSplit="2" ySplit="15" topLeftCell="C37" activePane="bottomRight" state="frozenSplit"/>
      <selection pane="topRight" activeCell="C1" sqref="C1"/>
      <selection pane="bottomLeft" activeCell="A14" sqref="A14"/>
      <selection pane="bottomRight" activeCell="E1165" sqref="E1165"/>
    </sheetView>
  </sheetViews>
  <sheetFormatPr defaultRowHeight="13.5" x14ac:dyDescent="0.4"/>
  <cols>
    <col min="1" max="1" width="15.625" style="4" customWidth="1"/>
    <col min="2" max="2" width="28.5" style="4" customWidth="1"/>
    <col min="3" max="7" width="12" style="4" customWidth="1"/>
    <col min="8" max="10" width="12" style="23" customWidth="1"/>
    <col min="11" max="23" width="12" style="4" customWidth="1"/>
    <col min="24" max="16384" width="9" style="4"/>
  </cols>
  <sheetData>
    <row r="1" spans="1:12" ht="17.25" customHeight="1" thickBot="1" x14ac:dyDescent="0.45">
      <c r="A1" s="1"/>
      <c r="B1" s="2" t="s">
        <v>166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</row>
    <row r="2" spans="1:12" ht="17.25" customHeight="1" x14ac:dyDescent="0.4">
      <c r="A2" s="5" t="s">
        <v>169</v>
      </c>
      <c r="B2" s="6" t="s">
        <v>170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7.25" customHeight="1" x14ac:dyDescent="0.4">
      <c r="A3" s="8" t="s">
        <v>168</v>
      </c>
      <c r="B3" s="7" t="s">
        <v>21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17.25" customHeight="1" x14ac:dyDescent="0.4">
      <c r="A4" s="232" t="s">
        <v>167</v>
      </c>
      <c r="B4" s="7" t="s">
        <v>10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17.25" customHeight="1" x14ac:dyDescent="0.4">
      <c r="A5" s="232"/>
      <c r="B5" s="7" t="s">
        <v>19</v>
      </c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17.25" customHeight="1" thickBot="1" x14ac:dyDescent="0.45">
      <c r="A6" s="233"/>
      <c r="B6" s="9" t="s">
        <v>20</v>
      </c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7.25" customHeight="1" x14ac:dyDescent="0.4">
      <c r="A7" s="228" t="s">
        <v>163</v>
      </c>
      <c r="B7" s="10" t="s">
        <v>161</v>
      </c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17.25" customHeight="1" thickBot="1" x14ac:dyDescent="0.45">
      <c r="A8" s="229"/>
      <c r="B8" s="11" t="s">
        <v>162</v>
      </c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2" ht="17.25" customHeight="1" thickBot="1" x14ac:dyDescent="0.45">
      <c r="A9" s="12" t="s">
        <v>165</v>
      </c>
      <c r="B9" s="13" t="s">
        <v>119</v>
      </c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 ht="17.25" customHeight="1" x14ac:dyDescent="0.4">
      <c r="A10" s="14" t="s">
        <v>164</v>
      </c>
      <c r="B10" s="15"/>
      <c r="C10" s="66"/>
      <c r="D10" s="66"/>
      <c r="E10" s="66"/>
      <c r="F10" s="66"/>
      <c r="G10" s="66"/>
      <c r="H10" s="66"/>
      <c r="I10" s="66"/>
      <c r="J10" s="66"/>
      <c r="K10" s="66"/>
      <c r="L10" s="66"/>
    </row>
    <row r="11" spans="1:12" ht="17.25" customHeight="1" x14ac:dyDescent="0.4">
      <c r="A11" s="230" t="s">
        <v>149</v>
      </c>
      <c r="B11" s="16" t="s">
        <v>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7.25" customHeight="1" x14ac:dyDescent="0.4">
      <c r="A12" s="230"/>
      <c r="B12" s="16" t="s">
        <v>120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ht="17.25" customHeight="1" x14ac:dyDescent="0.4">
      <c r="A13" s="230" t="s">
        <v>150</v>
      </c>
      <c r="B13" s="17" t="s">
        <v>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7.25" customHeight="1" thickBot="1" x14ac:dyDescent="0.45">
      <c r="A14" s="231"/>
      <c r="B14" s="18" t="s">
        <v>120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2" ht="17.25" customHeight="1" thickBot="1" x14ac:dyDescent="0.45">
      <c r="A15" s="19" t="s">
        <v>185</v>
      </c>
      <c r="B15" s="20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2" ht="6.75" customHeight="1" x14ac:dyDescent="0.4"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17.25" customHeight="1" thickBot="1" x14ac:dyDescent="0.45">
      <c r="A17" s="22" t="s">
        <v>174</v>
      </c>
      <c r="C17" s="23"/>
      <c r="D17" s="23"/>
      <c r="E17" s="23"/>
      <c r="F17" s="23"/>
      <c r="G17" s="23"/>
      <c r="K17" s="23"/>
      <c r="L17" s="23"/>
    </row>
    <row r="18" spans="1:12" ht="17.25" customHeight="1" x14ac:dyDescent="0.4">
      <c r="A18" s="234" t="s">
        <v>171</v>
      </c>
      <c r="B18" s="24" t="s">
        <v>23</v>
      </c>
      <c r="C18" s="25" t="e">
        <f t="shared" ref="C18" si="0">VLOOKUP(C3,$B$1116:$C$1162,2,FALSE)</f>
        <v>#N/A</v>
      </c>
      <c r="D18" s="25" t="e">
        <f t="shared" ref="D18:L18" si="1">VLOOKUP(D3,$B$1116:$C$1162,2,FALSE)</f>
        <v>#N/A</v>
      </c>
      <c r="E18" s="25" t="e">
        <f t="shared" si="1"/>
        <v>#N/A</v>
      </c>
      <c r="F18" s="25" t="e">
        <f t="shared" si="1"/>
        <v>#N/A</v>
      </c>
      <c r="G18" s="25" t="e">
        <f t="shared" si="1"/>
        <v>#N/A</v>
      </c>
      <c r="H18" s="25" t="e">
        <f t="shared" si="1"/>
        <v>#N/A</v>
      </c>
      <c r="I18" s="25" t="e">
        <f t="shared" si="1"/>
        <v>#N/A</v>
      </c>
      <c r="J18" s="25" t="e">
        <f t="shared" si="1"/>
        <v>#N/A</v>
      </c>
      <c r="K18" s="25" t="e">
        <f t="shared" si="1"/>
        <v>#N/A</v>
      </c>
      <c r="L18" s="25" t="e">
        <f t="shared" si="1"/>
        <v>#N/A</v>
      </c>
    </row>
    <row r="19" spans="1:12" ht="17.25" customHeight="1" thickBot="1" x14ac:dyDescent="0.45">
      <c r="A19" s="235"/>
      <c r="B19" s="26" t="s">
        <v>18</v>
      </c>
      <c r="C19" s="27" t="e">
        <f t="shared" ref="C19" si="2">VLOOKUP(C201,$B$204:$C$211,2,FALSE)</f>
        <v>#VALUE!</v>
      </c>
      <c r="D19" s="27" t="e">
        <f t="shared" ref="D19:L19" si="3">VLOOKUP(D201,$B$204:$C$211,2,FALSE)</f>
        <v>#VALUE!</v>
      </c>
      <c r="E19" s="27" t="e">
        <f t="shared" si="3"/>
        <v>#VALUE!</v>
      </c>
      <c r="F19" s="27" t="e">
        <f t="shared" si="3"/>
        <v>#VALUE!</v>
      </c>
      <c r="G19" s="27" t="e">
        <f t="shared" si="3"/>
        <v>#VALUE!</v>
      </c>
      <c r="H19" s="27" t="e">
        <f t="shared" si="3"/>
        <v>#VALUE!</v>
      </c>
      <c r="I19" s="27" t="e">
        <f t="shared" si="3"/>
        <v>#VALUE!</v>
      </c>
      <c r="J19" s="27" t="e">
        <f t="shared" si="3"/>
        <v>#VALUE!</v>
      </c>
      <c r="K19" s="27" t="e">
        <f t="shared" si="3"/>
        <v>#VALUE!</v>
      </c>
      <c r="L19" s="27" t="e">
        <f t="shared" si="3"/>
        <v>#VALUE!</v>
      </c>
    </row>
    <row r="20" spans="1:12" ht="6" customHeight="1" thickBot="1" x14ac:dyDescent="0.45">
      <c r="C20" s="23"/>
      <c r="D20" s="23"/>
      <c r="E20" s="23"/>
      <c r="F20" s="23"/>
      <c r="G20" s="23"/>
      <c r="K20" s="23"/>
      <c r="L20" s="23"/>
    </row>
    <row r="21" spans="1:12" ht="17.25" customHeight="1" x14ac:dyDescent="0.4">
      <c r="A21" s="236" t="s">
        <v>181</v>
      </c>
      <c r="B21" s="28" t="s">
        <v>172</v>
      </c>
      <c r="C21" s="29" t="e">
        <f t="shared" ref="C21" si="4">+C103</f>
        <v>#N/A</v>
      </c>
      <c r="D21" s="29" t="e">
        <f t="shared" ref="D21:L21" si="5">+D103</f>
        <v>#N/A</v>
      </c>
      <c r="E21" s="29" t="e">
        <f t="shared" si="5"/>
        <v>#N/A</v>
      </c>
      <c r="F21" s="29" t="e">
        <f t="shared" si="5"/>
        <v>#N/A</v>
      </c>
      <c r="G21" s="29" t="e">
        <f t="shared" si="5"/>
        <v>#N/A</v>
      </c>
      <c r="H21" s="29" t="e">
        <f t="shared" si="5"/>
        <v>#N/A</v>
      </c>
      <c r="I21" s="29" t="e">
        <f t="shared" si="5"/>
        <v>#N/A</v>
      </c>
      <c r="J21" s="29" t="e">
        <f t="shared" si="5"/>
        <v>#N/A</v>
      </c>
      <c r="K21" s="29" t="e">
        <f t="shared" si="5"/>
        <v>#N/A</v>
      </c>
      <c r="L21" s="29" t="e">
        <f t="shared" si="5"/>
        <v>#N/A</v>
      </c>
    </row>
    <row r="22" spans="1:12" ht="17.25" customHeight="1" x14ac:dyDescent="0.4">
      <c r="A22" s="237"/>
      <c r="B22" s="30" t="s">
        <v>159</v>
      </c>
      <c r="C22" s="70" t="e">
        <f t="shared" ref="C22" si="6">+C104</f>
        <v>#N/A</v>
      </c>
      <c r="D22" s="70" t="e">
        <f t="shared" ref="D22:L22" si="7">+D104</f>
        <v>#N/A</v>
      </c>
      <c r="E22" s="70" t="e">
        <f t="shared" si="7"/>
        <v>#N/A</v>
      </c>
      <c r="F22" s="70" t="e">
        <f t="shared" si="7"/>
        <v>#N/A</v>
      </c>
      <c r="G22" s="70" t="e">
        <f t="shared" si="7"/>
        <v>#N/A</v>
      </c>
      <c r="H22" s="70" t="e">
        <f t="shared" si="7"/>
        <v>#N/A</v>
      </c>
      <c r="I22" s="70" t="e">
        <f t="shared" si="7"/>
        <v>#N/A</v>
      </c>
      <c r="J22" s="70" t="e">
        <f t="shared" si="7"/>
        <v>#N/A</v>
      </c>
      <c r="K22" s="70" t="e">
        <f t="shared" si="7"/>
        <v>#N/A</v>
      </c>
      <c r="L22" s="70" t="e">
        <f t="shared" si="7"/>
        <v>#N/A</v>
      </c>
    </row>
    <row r="23" spans="1:12" ht="17.25" customHeight="1" x14ac:dyDescent="0.4">
      <c r="A23" s="237"/>
      <c r="B23" s="30" t="s">
        <v>160</v>
      </c>
      <c r="C23" s="70" t="e">
        <f>ROUND(C22*10%,0)</f>
        <v>#N/A</v>
      </c>
      <c r="D23" s="70" t="e">
        <f t="shared" ref="D23:L23" si="8">ROUND(D22*10%,0)</f>
        <v>#N/A</v>
      </c>
      <c r="E23" s="70" t="e">
        <f t="shared" si="8"/>
        <v>#N/A</v>
      </c>
      <c r="F23" s="70" t="e">
        <f t="shared" si="8"/>
        <v>#N/A</v>
      </c>
      <c r="G23" s="70" t="e">
        <f t="shared" si="8"/>
        <v>#N/A</v>
      </c>
      <c r="H23" s="70" t="e">
        <f t="shared" si="8"/>
        <v>#N/A</v>
      </c>
      <c r="I23" s="70" t="e">
        <f t="shared" si="8"/>
        <v>#N/A</v>
      </c>
      <c r="J23" s="70" t="e">
        <f t="shared" si="8"/>
        <v>#N/A</v>
      </c>
      <c r="K23" s="70" t="e">
        <f t="shared" si="8"/>
        <v>#N/A</v>
      </c>
      <c r="L23" s="70" t="e">
        <f t="shared" si="8"/>
        <v>#N/A</v>
      </c>
    </row>
    <row r="24" spans="1:12" ht="17.25" customHeight="1" thickBot="1" x14ac:dyDescent="0.45">
      <c r="A24" s="238"/>
      <c r="B24" s="31" t="s">
        <v>173</v>
      </c>
      <c r="C24" s="71" t="e">
        <f>SUM(C22:C23)</f>
        <v>#N/A</v>
      </c>
      <c r="D24" s="71" t="e">
        <f t="shared" ref="D24:L24" si="9">SUM(D22:D23)</f>
        <v>#N/A</v>
      </c>
      <c r="E24" s="71" t="e">
        <f t="shared" si="9"/>
        <v>#N/A</v>
      </c>
      <c r="F24" s="71" t="e">
        <f t="shared" si="9"/>
        <v>#N/A</v>
      </c>
      <c r="G24" s="71" t="e">
        <f t="shared" si="9"/>
        <v>#N/A</v>
      </c>
      <c r="H24" s="71" t="e">
        <f t="shared" si="9"/>
        <v>#N/A</v>
      </c>
      <c r="I24" s="71" t="e">
        <f t="shared" si="9"/>
        <v>#N/A</v>
      </c>
      <c r="J24" s="71" t="e">
        <f t="shared" si="9"/>
        <v>#N/A</v>
      </c>
      <c r="K24" s="71" t="e">
        <f t="shared" si="9"/>
        <v>#N/A</v>
      </c>
      <c r="L24" s="71" t="e">
        <f t="shared" si="9"/>
        <v>#N/A</v>
      </c>
    </row>
    <row r="25" spans="1:12" ht="6" customHeight="1" thickBot="1" x14ac:dyDescent="0.45"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ht="17.25" customHeight="1" x14ac:dyDescent="0.4">
      <c r="A26" s="239" t="s">
        <v>182</v>
      </c>
      <c r="B26" s="33" t="s">
        <v>158</v>
      </c>
      <c r="C26" s="34" t="e">
        <f t="shared" ref="C26" si="10">+C153</f>
        <v>#N/A</v>
      </c>
      <c r="D26" s="34" t="e">
        <f t="shared" ref="D26:L26" si="11">+D153</f>
        <v>#N/A</v>
      </c>
      <c r="E26" s="34" t="e">
        <f t="shared" si="11"/>
        <v>#N/A</v>
      </c>
      <c r="F26" s="34" t="e">
        <f t="shared" si="11"/>
        <v>#N/A</v>
      </c>
      <c r="G26" s="34" t="e">
        <f t="shared" si="11"/>
        <v>#N/A</v>
      </c>
      <c r="H26" s="34" t="e">
        <f t="shared" si="11"/>
        <v>#N/A</v>
      </c>
      <c r="I26" s="34" t="e">
        <f t="shared" si="11"/>
        <v>#N/A</v>
      </c>
      <c r="J26" s="34" t="e">
        <f t="shared" si="11"/>
        <v>#N/A</v>
      </c>
      <c r="K26" s="34" t="e">
        <f t="shared" si="11"/>
        <v>#N/A</v>
      </c>
      <c r="L26" s="34" t="e">
        <f t="shared" si="11"/>
        <v>#N/A</v>
      </c>
    </row>
    <row r="27" spans="1:12" ht="17.25" customHeight="1" x14ac:dyDescent="0.4">
      <c r="A27" s="240"/>
      <c r="B27" s="35" t="s">
        <v>153</v>
      </c>
      <c r="C27" s="36" t="e">
        <f t="shared" ref="C27" si="12">+C162</f>
        <v>#N/A</v>
      </c>
      <c r="D27" s="36" t="e">
        <f t="shared" ref="D27:L27" si="13">+D162</f>
        <v>#N/A</v>
      </c>
      <c r="E27" s="36" t="e">
        <f t="shared" si="13"/>
        <v>#N/A</v>
      </c>
      <c r="F27" s="36" t="e">
        <f t="shared" si="13"/>
        <v>#N/A</v>
      </c>
      <c r="G27" s="36" t="e">
        <f t="shared" si="13"/>
        <v>#N/A</v>
      </c>
      <c r="H27" s="36" t="e">
        <f t="shared" si="13"/>
        <v>#N/A</v>
      </c>
      <c r="I27" s="36" t="e">
        <f t="shared" si="13"/>
        <v>#N/A</v>
      </c>
      <c r="J27" s="36" t="e">
        <f t="shared" si="13"/>
        <v>#N/A</v>
      </c>
      <c r="K27" s="36" t="e">
        <f t="shared" si="13"/>
        <v>#N/A</v>
      </c>
      <c r="L27" s="36" t="e">
        <f t="shared" si="13"/>
        <v>#N/A</v>
      </c>
    </row>
    <row r="28" spans="1:12" ht="17.25" customHeight="1" x14ac:dyDescent="0.4">
      <c r="A28" s="240"/>
      <c r="B28" s="35" t="s">
        <v>154</v>
      </c>
      <c r="C28" s="36" t="e">
        <f t="shared" ref="C28" si="14">+C156</f>
        <v>#VALUE!</v>
      </c>
      <c r="D28" s="36" t="e">
        <f t="shared" ref="D28:L28" si="15">+D156</f>
        <v>#VALUE!</v>
      </c>
      <c r="E28" s="36" t="e">
        <f t="shared" si="15"/>
        <v>#VALUE!</v>
      </c>
      <c r="F28" s="36" t="e">
        <f t="shared" si="15"/>
        <v>#VALUE!</v>
      </c>
      <c r="G28" s="36" t="e">
        <f t="shared" si="15"/>
        <v>#VALUE!</v>
      </c>
      <c r="H28" s="36" t="e">
        <f t="shared" si="15"/>
        <v>#VALUE!</v>
      </c>
      <c r="I28" s="36" t="e">
        <f t="shared" si="15"/>
        <v>#VALUE!</v>
      </c>
      <c r="J28" s="36" t="e">
        <f t="shared" si="15"/>
        <v>#VALUE!</v>
      </c>
      <c r="K28" s="36" t="e">
        <f t="shared" si="15"/>
        <v>#VALUE!</v>
      </c>
      <c r="L28" s="36" t="e">
        <f t="shared" si="15"/>
        <v>#VALUE!</v>
      </c>
    </row>
    <row r="29" spans="1:12" ht="17.25" customHeight="1" thickBot="1" x14ac:dyDescent="0.45">
      <c r="A29" s="241"/>
      <c r="B29" s="37" t="s">
        <v>175</v>
      </c>
      <c r="C29" s="38" t="e">
        <f>SUM(C26:C28)</f>
        <v>#N/A</v>
      </c>
      <c r="D29" s="38" t="e">
        <f t="shared" ref="D29:L29" si="16">SUM(D26:D28)</f>
        <v>#N/A</v>
      </c>
      <c r="E29" s="38" t="e">
        <f t="shared" si="16"/>
        <v>#N/A</v>
      </c>
      <c r="F29" s="38" t="e">
        <f t="shared" si="16"/>
        <v>#N/A</v>
      </c>
      <c r="G29" s="38" t="e">
        <f t="shared" si="16"/>
        <v>#N/A</v>
      </c>
      <c r="H29" s="38" t="e">
        <f t="shared" si="16"/>
        <v>#N/A</v>
      </c>
      <c r="I29" s="38" t="e">
        <f t="shared" si="16"/>
        <v>#N/A</v>
      </c>
      <c r="J29" s="38" t="e">
        <f t="shared" si="16"/>
        <v>#N/A</v>
      </c>
      <c r="K29" s="38" t="e">
        <f t="shared" si="16"/>
        <v>#N/A</v>
      </c>
      <c r="L29" s="38" t="e">
        <f t="shared" si="16"/>
        <v>#N/A</v>
      </c>
    </row>
    <row r="30" spans="1:12" ht="17.25" customHeight="1" x14ac:dyDescent="0.4">
      <c r="A30" s="239" t="s">
        <v>183</v>
      </c>
      <c r="B30" s="33" t="s">
        <v>158</v>
      </c>
      <c r="C30" s="34" t="str">
        <f t="shared" ref="C30" si="17">+C176</f>
        <v>-</v>
      </c>
      <c r="D30" s="34" t="str">
        <f t="shared" ref="D30:L30" si="18">+D176</f>
        <v>-</v>
      </c>
      <c r="E30" s="34" t="str">
        <f t="shared" si="18"/>
        <v>-</v>
      </c>
      <c r="F30" s="34" t="str">
        <f t="shared" si="18"/>
        <v>-</v>
      </c>
      <c r="G30" s="34" t="str">
        <f t="shared" si="18"/>
        <v>-</v>
      </c>
      <c r="H30" s="34" t="str">
        <f t="shared" si="18"/>
        <v>-</v>
      </c>
      <c r="I30" s="34" t="str">
        <f t="shared" si="18"/>
        <v>-</v>
      </c>
      <c r="J30" s="34" t="str">
        <f t="shared" si="18"/>
        <v>-</v>
      </c>
      <c r="K30" s="34" t="str">
        <f t="shared" si="18"/>
        <v>-</v>
      </c>
      <c r="L30" s="34" t="str">
        <f t="shared" si="18"/>
        <v>-</v>
      </c>
    </row>
    <row r="31" spans="1:12" ht="17.25" customHeight="1" x14ac:dyDescent="0.4">
      <c r="A31" s="240"/>
      <c r="B31" s="35" t="s">
        <v>153</v>
      </c>
      <c r="C31" s="36" t="str">
        <f t="shared" ref="C31" si="19">+C185</f>
        <v>-</v>
      </c>
      <c r="D31" s="36" t="str">
        <f t="shared" ref="D31:L31" si="20">+D185</f>
        <v>-</v>
      </c>
      <c r="E31" s="36" t="str">
        <f t="shared" si="20"/>
        <v>-</v>
      </c>
      <c r="F31" s="36" t="str">
        <f t="shared" si="20"/>
        <v>-</v>
      </c>
      <c r="G31" s="36" t="str">
        <f t="shared" si="20"/>
        <v>-</v>
      </c>
      <c r="H31" s="36" t="str">
        <f t="shared" si="20"/>
        <v>-</v>
      </c>
      <c r="I31" s="36" t="str">
        <f t="shared" si="20"/>
        <v>-</v>
      </c>
      <c r="J31" s="36" t="str">
        <f t="shared" si="20"/>
        <v>-</v>
      </c>
      <c r="K31" s="36" t="str">
        <f t="shared" si="20"/>
        <v>-</v>
      </c>
      <c r="L31" s="36" t="str">
        <f t="shared" si="20"/>
        <v>-</v>
      </c>
    </row>
    <row r="32" spans="1:12" ht="17.25" customHeight="1" x14ac:dyDescent="0.4">
      <c r="A32" s="240"/>
      <c r="B32" s="35" t="s">
        <v>154</v>
      </c>
      <c r="C32" s="36" t="str">
        <f t="shared" ref="C32" si="21">+C179</f>
        <v>-</v>
      </c>
      <c r="D32" s="36" t="str">
        <f t="shared" ref="D32:L32" si="22">+D179</f>
        <v>-</v>
      </c>
      <c r="E32" s="36" t="str">
        <f t="shared" si="22"/>
        <v>-</v>
      </c>
      <c r="F32" s="36" t="str">
        <f t="shared" si="22"/>
        <v>-</v>
      </c>
      <c r="G32" s="36" t="str">
        <f t="shared" si="22"/>
        <v>-</v>
      </c>
      <c r="H32" s="36" t="str">
        <f t="shared" si="22"/>
        <v>-</v>
      </c>
      <c r="I32" s="36" t="str">
        <f t="shared" si="22"/>
        <v>-</v>
      </c>
      <c r="J32" s="36" t="str">
        <f t="shared" si="22"/>
        <v>-</v>
      </c>
      <c r="K32" s="36" t="str">
        <f t="shared" si="22"/>
        <v>-</v>
      </c>
      <c r="L32" s="36" t="str">
        <f t="shared" si="22"/>
        <v>-</v>
      </c>
    </row>
    <row r="33" spans="1:23" ht="17.25" customHeight="1" thickBot="1" x14ac:dyDescent="0.45">
      <c r="A33" s="241"/>
      <c r="B33" s="37" t="s">
        <v>176</v>
      </c>
      <c r="C33" s="38">
        <f>SUM(C30:C32)</f>
        <v>0</v>
      </c>
      <c r="D33" s="38">
        <f t="shared" ref="D33:L33" si="23">SUM(D30:D32)</f>
        <v>0</v>
      </c>
      <c r="E33" s="38">
        <f t="shared" si="23"/>
        <v>0</v>
      </c>
      <c r="F33" s="38">
        <f t="shared" si="23"/>
        <v>0</v>
      </c>
      <c r="G33" s="38">
        <f t="shared" si="23"/>
        <v>0</v>
      </c>
      <c r="H33" s="38">
        <f t="shared" si="23"/>
        <v>0</v>
      </c>
      <c r="I33" s="38">
        <f t="shared" si="23"/>
        <v>0</v>
      </c>
      <c r="J33" s="38">
        <f t="shared" si="23"/>
        <v>0</v>
      </c>
      <c r="K33" s="38">
        <f t="shared" si="23"/>
        <v>0</v>
      </c>
      <c r="L33" s="38">
        <f t="shared" si="23"/>
        <v>0</v>
      </c>
    </row>
    <row r="34" spans="1:23" ht="17.25" customHeight="1" x14ac:dyDescent="0.4">
      <c r="A34" s="239" t="s">
        <v>184</v>
      </c>
      <c r="B34" s="39" t="s">
        <v>177</v>
      </c>
      <c r="C34" s="40" t="e">
        <f t="shared" ref="C34" si="24">+C29+C33</f>
        <v>#N/A</v>
      </c>
      <c r="D34" s="40" t="e">
        <f t="shared" ref="D34:L34" si="25">+D29+D33</f>
        <v>#N/A</v>
      </c>
      <c r="E34" s="40" t="e">
        <f t="shared" si="25"/>
        <v>#N/A</v>
      </c>
      <c r="F34" s="40" t="e">
        <f t="shared" si="25"/>
        <v>#N/A</v>
      </c>
      <c r="G34" s="40" t="e">
        <f t="shared" si="25"/>
        <v>#N/A</v>
      </c>
      <c r="H34" s="40" t="e">
        <f t="shared" si="25"/>
        <v>#N/A</v>
      </c>
      <c r="I34" s="40" t="e">
        <f t="shared" si="25"/>
        <v>#N/A</v>
      </c>
      <c r="J34" s="40" t="e">
        <f t="shared" si="25"/>
        <v>#N/A</v>
      </c>
      <c r="K34" s="40" t="e">
        <f t="shared" si="25"/>
        <v>#N/A</v>
      </c>
      <c r="L34" s="40" t="e">
        <f t="shared" si="25"/>
        <v>#N/A</v>
      </c>
    </row>
    <row r="35" spans="1:23" ht="17.25" customHeight="1" x14ac:dyDescent="0.4">
      <c r="A35" s="240"/>
      <c r="B35" s="35" t="s">
        <v>178</v>
      </c>
      <c r="C35" s="36" t="e">
        <f>IF(C34&lt;10000,CEILING(C34,50),IF(C34&gt;=10000,CEILING(C34,500)))</f>
        <v>#N/A</v>
      </c>
      <c r="D35" s="36" t="e">
        <f t="shared" ref="D35:L35" si="26">IF(D34&lt;10000,CEILING(D34,50),IF(D34&gt;=10000,CEILING(D34,500)))</f>
        <v>#N/A</v>
      </c>
      <c r="E35" s="36" t="e">
        <f t="shared" si="26"/>
        <v>#N/A</v>
      </c>
      <c r="F35" s="36" t="e">
        <f t="shared" si="26"/>
        <v>#N/A</v>
      </c>
      <c r="G35" s="36" t="e">
        <f t="shared" si="26"/>
        <v>#N/A</v>
      </c>
      <c r="H35" s="36" t="e">
        <f t="shared" si="26"/>
        <v>#N/A</v>
      </c>
      <c r="I35" s="36" t="e">
        <f t="shared" si="26"/>
        <v>#N/A</v>
      </c>
      <c r="J35" s="36" t="e">
        <f t="shared" si="26"/>
        <v>#N/A</v>
      </c>
      <c r="K35" s="36" t="e">
        <f t="shared" si="26"/>
        <v>#N/A</v>
      </c>
      <c r="L35" s="36" t="e">
        <f t="shared" si="26"/>
        <v>#N/A</v>
      </c>
    </row>
    <row r="36" spans="1:23" ht="17.25" customHeight="1" x14ac:dyDescent="0.4">
      <c r="A36" s="240"/>
      <c r="B36" s="35" t="s">
        <v>179</v>
      </c>
      <c r="C36" s="36" t="e">
        <f t="shared" ref="C36" si="27">ROUND(C35*10%,0)</f>
        <v>#N/A</v>
      </c>
      <c r="D36" s="36" t="e">
        <f t="shared" ref="D36:L36" si="28">ROUND(D35*10%,0)</f>
        <v>#N/A</v>
      </c>
      <c r="E36" s="36" t="e">
        <f t="shared" si="28"/>
        <v>#N/A</v>
      </c>
      <c r="F36" s="36" t="e">
        <f t="shared" si="28"/>
        <v>#N/A</v>
      </c>
      <c r="G36" s="36" t="e">
        <f t="shared" si="28"/>
        <v>#N/A</v>
      </c>
      <c r="H36" s="36" t="e">
        <f t="shared" si="28"/>
        <v>#N/A</v>
      </c>
      <c r="I36" s="36" t="e">
        <f t="shared" si="28"/>
        <v>#N/A</v>
      </c>
      <c r="J36" s="36" t="e">
        <f t="shared" si="28"/>
        <v>#N/A</v>
      </c>
      <c r="K36" s="36" t="e">
        <f t="shared" si="28"/>
        <v>#N/A</v>
      </c>
      <c r="L36" s="36" t="e">
        <f t="shared" si="28"/>
        <v>#N/A</v>
      </c>
    </row>
    <row r="37" spans="1:23" ht="17.25" customHeight="1" thickBot="1" x14ac:dyDescent="0.45">
      <c r="A37" s="241"/>
      <c r="B37" s="37" t="s">
        <v>180</v>
      </c>
      <c r="C37" s="38" t="e">
        <f>SUM(C35:C36)</f>
        <v>#N/A</v>
      </c>
      <c r="D37" s="38" t="e">
        <f t="shared" ref="D37:L37" si="29">SUM(D35:D36)</f>
        <v>#N/A</v>
      </c>
      <c r="E37" s="38" t="e">
        <f t="shared" si="29"/>
        <v>#N/A</v>
      </c>
      <c r="F37" s="38" t="e">
        <f t="shared" si="29"/>
        <v>#N/A</v>
      </c>
      <c r="G37" s="38" t="e">
        <f t="shared" si="29"/>
        <v>#N/A</v>
      </c>
      <c r="H37" s="38" t="e">
        <f t="shared" si="29"/>
        <v>#N/A</v>
      </c>
      <c r="I37" s="38" t="e">
        <f t="shared" si="29"/>
        <v>#N/A</v>
      </c>
      <c r="J37" s="38" t="e">
        <f t="shared" si="29"/>
        <v>#N/A</v>
      </c>
      <c r="K37" s="38" t="e">
        <f t="shared" si="29"/>
        <v>#N/A</v>
      </c>
      <c r="L37" s="38" t="e">
        <f t="shared" si="29"/>
        <v>#N/A</v>
      </c>
    </row>
    <row r="38" spans="1:23" ht="6" customHeight="1" thickBot="1" x14ac:dyDescent="0.45"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23" s="74" customFormat="1" ht="17.25" customHeight="1" x14ac:dyDescent="0.4">
      <c r="A39" s="242" t="s">
        <v>186</v>
      </c>
      <c r="B39" s="72" t="s">
        <v>156</v>
      </c>
      <c r="C39" s="73" t="e">
        <f>C15-C24</f>
        <v>#N/A</v>
      </c>
      <c r="D39" s="73" t="e">
        <f t="shared" ref="D39:L39" si="30">D15-D24</f>
        <v>#N/A</v>
      </c>
      <c r="E39" s="73" t="e">
        <f t="shared" si="30"/>
        <v>#N/A</v>
      </c>
      <c r="F39" s="73" t="e">
        <f t="shared" si="30"/>
        <v>#N/A</v>
      </c>
      <c r="G39" s="73" t="e">
        <f t="shared" si="30"/>
        <v>#N/A</v>
      </c>
      <c r="H39" s="73" t="e">
        <f t="shared" si="30"/>
        <v>#N/A</v>
      </c>
      <c r="I39" s="73" t="e">
        <f t="shared" si="30"/>
        <v>#N/A</v>
      </c>
      <c r="J39" s="73" t="e">
        <f t="shared" si="30"/>
        <v>#N/A</v>
      </c>
      <c r="K39" s="73" t="e">
        <f t="shared" si="30"/>
        <v>#N/A</v>
      </c>
      <c r="L39" s="73" t="e">
        <f t="shared" si="30"/>
        <v>#N/A</v>
      </c>
    </row>
    <row r="40" spans="1:23" s="79" customFormat="1" ht="17.25" customHeight="1" x14ac:dyDescent="0.4">
      <c r="A40" s="243"/>
      <c r="B40" s="77" t="s">
        <v>187</v>
      </c>
      <c r="C40" s="78" t="e">
        <f>+C39/C15</f>
        <v>#N/A</v>
      </c>
      <c r="D40" s="78" t="e">
        <f t="shared" ref="D40:L40" si="31">+D39/D15</f>
        <v>#N/A</v>
      </c>
      <c r="E40" s="78" t="e">
        <f t="shared" si="31"/>
        <v>#N/A</v>
      </c>
      <c r="F40" s="78" t="e">
        <f t="shared" si="31"/>
        <v>#N/A</v>
      </c>
      <c r="G40" s="78" t="e">
        <f t="shared" si="31"/>
        <v>#N/A</v>
      </c>
      <c r="H40" s="78" t="e">
        <f t="shared" si="31"/>
        <v>#N/A</v>
      </c>
      <c r="I40" s="78" t="e">
        <f t="shared" si="31"/>
        <v>#N/A</v>
      </c>
      <c r="J40" s="78" t="e">
        <f t="shared" si="31"/>
        <v>#N/A</v>
      </c>
      <c r="K40" s="78" t="e">
        <f t="shared" si="31"/>
        <v>#N/A</v>
      </c>
      <c r="L40" s="78" t="e">
        <f t="shared" si="31"/>
        <v>#N/A</v>
      </c>
    </row>
    <row r="41" spans="1:23" s="74" customFormat="1" ht="17.25" customHeight="1" x14ac:dyDescent="0.4">
      <c r="A41" s="243"/>
      <c r="B41" s="75" t="s">
        <v>157</v>
      </c>
      <c r="C41" s="76" t="e">
        <f>C15-C37</f>
        <v>#N/A</v>
      </c>
      <c r="D41" s="76" t="e">
        <f t="shared" ref="D41:L41" si="32">D15-D37</f>
        <v>#N/A</v>
      </c>
      <c r="E41" s="76" t="e">
        <f t="shared" si="32"/>
        <v>#N/A</v>
      </c>
      <c r="F41" s="76" t="e">
        <f t="shared" si="32"/>
        <v>#N/A</v>
      </c>
      <c r="G41" s="76" t="e">
        <f t="shared" si="32"/>
        <v>#N/A</v>
      </c>
      <c r="H41" s="76" t="e">
        <f t="shared" si="32"/>
        <v>#N/A</v>
      </c>
      <c r="I41" s="76" t="e">
        <f t="shared" si="32"/>
        <v>#N/A</v>
      </c>
      <c r="J41" s="76" t="e">
        <f t="shared" si="32"/>
        <v>#N/A</v>
      </c>
      <c r="K41" s="76" t="e">
        <f t="shared" si="32"/>
        <v>#N/A</v>
      </c>
      <c r="L41" s="76" t="e">
        <f t="shared" si="32"/>
        <v>#N/A</v>
      </c>
    </row>
    <row r="42" spans="1:23" s="79" customFormat="1" ht="17.25" customHeight="1" thickBot="1" x14ac:dyDescent="0.45">
      <c r="A42" s="244"/>
      <c r="B42" s="80" t="s">
        <v>187</v>
      </c>
      <c r="C42" s="81" t="e">
        <f>+C41/C15</f>
        <v>#N/A</v>
      </c>
      <c r="D42" s="81" t="e">
        <f t="shared" ref="D42:L42" si="33">+D41/D15</f>
        <v>#N/A</v>
      </c>
      <c r="E42" s="81" t="e">
        <f t="shared" si="33"/>
        <v>#N/A</v>
      </c>
      <c r="F42" s="81" t="e">
        <f t="shared" si="33"/>
        <v>#N/A</v>
      </c>
      <c r="G42" s="81" t="e">
        <f t="shared" si="33"/>
        <v>#N/A</v>
      </c>
      <c r="H42" s="81" t="e">
        <f t="shared" si="33"/>
        <v>#N/A</v>
      </c>
      <c r="I42" s="81" t="e">
        <f t="shared" si="33"/>
        <v>#N/A</v>
      </c>
      <c r="J42" s="81" t="e">
        <f t="shared" si="33"/>
        <v>#N/A</v>
      </c>
      <c r="K42" s="81" t="e">
        <f t="shared" si="33"/>
        <v>#N/A</v>
      </c>
      <c r="L42" s="81" t="e">
        <f t="shared" si="33"/>
        <v>#N/A</v>
      </c>
    </row>
    <row r="43" spans="1:23" hidden="1" x14ac:dyDescent="0.4">
      <c r="A43" s="226"/>
      <c r="B43" s="227"/>
      <c r="C43" s="23"/>
      <c r="D43" s="23"/>
      <c r="E43" s="23"/>
      <c r="F43" s="23"/>
      <c r="G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hidden="1" x14ac:dyDescent="0.4">
      <c r="F44" s="23"/>
      <c r="G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hidden="1" x14ac:dyDescent="0.4">
      <c r="F45" s="23"/>
      <c r="G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14.25" hidden="1" customHeight="1" x14ac:dyDescent="0.4">
      <c r="F46" s="23"/>
      <c r="G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14.25" hidden="1" customHeight="1" x14ac:dyDescent="0.4">
      <c r="F47" s="23"/>
      <c r="G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14.25" hidden="1" customHeight="1" x14ac:dyDescent="0.4">
      <c r="F48" s="23"/>
      <c r="G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6:23" ht="14.25" hidden="1" customHeight="1" x14ac:dyDescent="0.4">
      <c r="F49" s="23"/>
      <c r="G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6:23" ht="14.25" hidden="1" customHeight="1" x14ac:dyDescent="0.4">
      <c r="F50" s="23"/>
      <c r="G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6:23" ht="14.25" hidden="1" customHeight="1" x14ac:dyDescent="0.4">
      <c r="F51" s="23"/>
      <c r="G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6:23" ht="14.25" hidden="1" customHeight="1" x14ac:dyDescent="0.4">
      <c r="F52" s="23"/>
      <c r="G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6:23" ht="14.25" hidden="1" customHeight="1" x14ac:dyDescent="0.4">
      <c r="F53" s="23"/>
      <c r="G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6:23" ht="14.25" hidden="1" customHeight="1" x14ac:dyDescent="0.4">
      <c r="F54" s="23"/>
      <c r="G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6:23" ht="14.25" hidden="1" customHeight="1" x14ac:dyDescent="0.4">
      <c r="F55" s="23"/>
      <c r="G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6:23" ht="14.25" hidden="1" customHeight="1" x14ac:dyDescent="0.4">
      <c r="F56" s="23"/>
      <c r="G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6:23" ht="14.25" hidden="1" customHeight="1" x14ac:dyDescent="0.4">
      <c r="F57" s="23"/>
      <c r="G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6:23" ht="14.25" hidden="1" customHeight="1" x14ac:dyDescent="0.4">
      <c r="F58" s="23"/>
      <c r="G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6:23" ht="14.25" hidden="1" customHeight="1" x14ac:dyDescent="0.4">
      <c r="F59" s="23"/>
      <c r="G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6:23" ht="14.25" hidden="1" customHeight="1" x14ac:dyDescent="0.4">
      <c r="F60" s="23"/>
      <c r="G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6:23" ht="14.25" hidden="1" customHeight="1" x14ac:dyDescent="0.4">
      <c r="F61" s="23"/>
      <c r="G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6:23" ht="14.25" hidden="1" customHeight="1" x14ac:dyDescent="0.4">
      <c r="F62" s="23"/>
      <c r="G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6:23" ht="14.25" hidden="1" customHeight="1" x14ac:dyDescent="0.4">
      <c r="F63" s="23"/>
      <c r="G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6:23" ht="18.75" hidden="1" customHeight="1" x14ac:dyDescent="0.4">
      <c r="F64" s="23"/>
      <c r="G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spans="6:23" hidden="1" x14ac:dyDescent="0.4">
      <c r="F65" s="23"/>
      <c r="G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6:23" hidden="1" x14ac:dyDescent="0.4">
      <c r="F66" s="23"/>
      <c r="G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6:23" hidden="1" x14ac:dyDescent="0.4">
      <c r="F67" s="189"/>
      <c r="G67" s="189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spans="6:23" hidden="1" x14ac:dyDescent="0.4">
      <c r="F68" s="189"/>
      <c r="G68" s="189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spans="6:23" hidden="1" x14ac:dyDescent="0.4">
      <c r="F69" s="189"/>
      <c r="G69" s="189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6:23" hidden="1" x14ac:dyDescent="0.4">
      <c r="F70" s="189"/>
      <c r="G70" s="189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6:23" hidden="1" x14ac:dyDescent="0.4">
      <c r="F71" s="189"/>
      <c r="G71" s="189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6:23" hidden="1" x14ac:dyDescent="0.4">
      <c r="F72" s="189"/>
      <c r="G72" s="189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6:23" hidden="1" x14ac:dyDescent="0.4">
      <c r="F73" s="32"/>
      <c r="G73" s="32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6:23" hidden="1" x14ac:dyDescent="0.4">
      <c r="F74" s="189"/>
      <c r="G74" s="189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6:23" hidden="1" x14ac:dyDescent="0.4">
      <c r="F75" s="189"/>
      <c r="G75" s="189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6:23" ht="13.5" hidden="1" customHeight="1" x14ac:dyDescent="0.4">
      <c r="F76" s="189"/>
      <c r="G76" s="189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6:23" hidden="1" x14ac:dyDescent="0.4">
      <c r="F77" s="189"/>
      <c r="G77" s="189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6:23" hidden="1" x14ac:dyDescent="0.4">
      <c r="F78" s="189"/>
      <c r="G78" s="189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6:23" ht="13.5" hidden="1" customHeight="1" x14ac:dyDescent="0.4">
      <c r="F79" s="189"/>
      <c r="G79" s="189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spans="6:23" hidden="1" x14ac:dyDescent="0.4">
      <c r="F80" s="189"/>
      <c r="G80" s="189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1:23" ht="13.5" hidden="1" customHeight="1" x14ac:dyDescent="0.4">
      <c r="F81" s="189"/>
      <c r="G81" s="189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spans="1:23" hidden="1" x14ac:dyDescent="0.4">
      <c r="F82" s="189"/>
      <c r="G82" s="189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hidden="1" x14ac:dyDescent="0.4">
      <c r="F83" s="189"/>
      <c r="G83" s="189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1:23" hidden="1" x14ac:dyDescent="0.4">
      <c r="F84" s="41"/>
      <c r="G84" s="41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1:23" hidden="1" x14ac:dyDescent="0.4">
      <c r="F85" s="86"/>
      <c r="G85" s="86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1:23" hidden="1" x14ac:dyDescent="0.4">
      <c r="A86" s="23"/>
      <c r="B86" s="23"/>
      <c r="C86" s="86"/>
      <c r="D86" s="23"/>
      <c r="E86" s="23"/>
      <c r="F86" s="23"/>
      <c r="G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spans="1:23" hidden="1" x14ac:dyDescent="0.4">
      <c r="A87" s="23"/>
      <c r="B87" s="23"/>
      <c r="C87" s="23"/>
      <c r="D87" s="23"/>
      <c r="E87" s="23"/>
      <c r="F87" s="23"/>
      <c r="G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1:23" hidden="1" x14ac:dyDescent="0.4">
      <c r="A88" s="23"/>
      <c r="B88" s="23"/>
      <c r="C88" s="23"/>
      <c r="D88" s="23"/>
      <c r="E88" s="23"/>
      <c r="F88" s="23"/>
      <c r="G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1:23" ht="15" hidden="1" customHeight="1" x14ac:dyDescent="0.4">
      <c r="H89" s="4"/>
      <c r="I89" s="4"/>
      <c r="J89" s="4"/>
    </row>
    <row r="90" spans="1:23" ht="15" hidden="1" customHeight="1" x14ac:dyDescent="0.4">
      <c r="B90" s="4" t="s">
        <v>148</v>
      </c>
      <c r="C90" s="4" t="e">
        <f t="shared" ref="C90:L90" si="34">VLOOKUP(C3,$B$1116:$E$1162,4,FALSE)</f>
        <v>#N/A</v>
      </c>
      <c r="D90" s="4" t="e">
        <f t="shared" si="34"/>
        <v>#N/A</v>
      </c>
      <c r="E90" s="4" t="e">
        <f t="shared" si="34"/>
        <v>#N/A</v>
      </c>
      <c r="F90" s="4" t="e">
        <f t="shared" si="34"/>
        <v>#N/A</v>
      </c>
      <c r="G90" s="4" t="e">
        <f t="shared" si="34"/>
        <v>#N/A</v>
      </c>
      <c r="H90" s="4" t="e">
        <f t="shared" si="34"/>
        <v>#N/A</v>
      </c>
      <c r="I90" s="4" t="e">
        <f t="shared" si="34"/>
        <v>#N/A</v>
      </c>
      <c r="J90" s="4" t="e">
        <f t="shared" si="34"/>
        <v>#N/A</v>
      </c>
      <c r="K90" s="4" t="e">
        <f t="shared" si="34"/>
        <v>#N/A</v>
      </c>
      <c r="L90" s="4" t="e">
        <f t="shared" si="34"/>
        <v>#N/A</v>
      </c>
    </row>
    <row r="91" spans="1:23" ht="15" hidden="1" customHeight="1" x14ac:dyDescent="0.4">
      <c r="A91" s="4" t="s">
        <v>189</v>
      </c>
      <c r="B91" s="4" t="s">
        <v>81</v>
      </c>
      <c r="C91" s="4" t="e">
        <f t="shared" ref="C91:E92" si="35">IF(C$90=1,C108,IF(C$90=10,C127))</f>
        <v>#N/A</v>
      </c>
      <c r="D91" s="4" t="e">
        <f t="shared" si="35"/>
        <v>#N/A</v>
      </c>
      <c r="E91" s="4" t="e">
        <f t="shared" si="35"/>
        <v>#N/A</v>
      </c>
      <c r="F91" s="4" t="e">
        <f t="shared" ref="F91:G91" si="36">IF(F$90=1,F108,IF(F$90=10,F127))</f>
        <v>#N/A</v>
      </c>
      <c r="G91" s="4" t="e">
        <f t="shared" si="36"/>
        <v>#N/A</v>
      </c>
      <c r="H91" s="4" t="e">
        <f t="shared" ref="H91:L92" si="37">IF(H$90=1,H108,IF(H$90=10,H127))</f>
        <v>#N/A</v>
      </c>
      <c r="I91" s="4" t="e">
        <f t="shared" si="37"/>
        <v>#N/A</v>
      </c>
      <c r="J91" s="4" t="e">
        <f t="shared" si="37"/>
        <v>#N/A</v>
      </c>
      <c r="K91" s="4" t="e">
        <f t="shared" si="37"/>
        <v>#N/A</v>
      </c>
      <c r="L91" s="4" t="e">
        <f t="shared" si="37"/>
        <v>#N/A</v>
      </c>
    </row>
    <row r="92" spans="1:23" ht="15" hidden="1" customHeight="1" x14ac:dyDescent="0.4">
      <c r="A92" s="4" t="s">
        <v>190</v>
      </c>
      <c r="B92" s="4" t="s">
        <v>82</v>
      </c>
      <c r="C92" s="4" t="e">
        <f t="shared" si="35"/>
        <v>#N/A</v>
      </c>
      <c r="D92" s="4" t="e">
        <f t="shared" si="35"/>
        <v>#N/A</v>
      </c>
      <c r="E92" s="4" t="e">
        <f t="shared" si="35"/>
        <v>#N/A</v>
      </c>
      <c r="F92" s="4" t="e">
        <f t="shared" ref="F92:G92" si="38">IF(F$90=1,F109,IF(F$90=10,F128))</f>
        <v>#N/A</v>
      </c>
      <c r="G92" s="4" t="e">
        <f t="shared" si="38"/>
        <v>#N/A</v>
      </c>
      <c r="H92" s="4" t="e">
        <f t="shared" si="37"/>
        <v>#N/A</v>
      </c>
      <c r="I92" s="4" t="e">
        <f t="shared" si="37"/>
        <v>#N/A</v>
      </c>
      <c r="J92" s="4" t="e">
        <f t="shared" si="37"/>
        <v>#N/A</v>
      </c>
      <c r="K92" s="4" t="e">
        <f t="shared" si="37"/>
        <v>#N/A</v>
      </c>
      <c r="L92" s="4" t="e">
        <f t="shared" si="37"/>
        <v>#N/A</v>
      </c>
    </row>
    <row r="93" spans="1:23" ht="15" hidden="1" customHeight="1" x14ac:dyDescent="0.4">
      <c r="B93" s="4" t="s">
        <v>83</v>
      </c>
      <c r="C93" s="4" t="e">
        <f>IF(C$90=1,C110,IF(C$90=10,0))</f>
        <v>#N/A</v>
      </c>
      <c r="D93" s="4" t="e">
        <f>IF(D$90=1,D110,IF(D$90=10,0))</f>
        <v>#N/A</v>
      </c>
      <c r="E93" s="4" t="e">
        <f>IF(E$90=1,E110,IF(E$90=10,0))</f>
        <v>#N/A</v>
      </c>
      <c r="F93" s="4" t="e">
        <f t="shared" ref="F93:G93" si="39">IF(F$90=1,F110,IF(F$90=10,0))</f>
        <v>#N/A</v>
      </c>
      <c r="G93" s="4" t="e">
        <f t="shared" si="39"/>
        <v>#N/A</v>
      </c>
      <c r="H93" s="4" t="e">
        <f>IF(H$90=1,H110,IF(H$90=10,0))</f>
        <v>#N/A</v>
      </c>
      <c r="I93" s="4" t="e">
        <f>IF(I$90=1,I110,IF(I$90=10,0))</f>
        <v>#N/A</v>
      </c>
      <c r="J93" s="4" t="e">
        <f>IF(J$90=1,J110,IF(J$90=10,0))</f>
        <v>#N/A</v>
      </c>
      <c r="K93" s="4" t="e">
        <f>IF(K$90=1,K110,IF(K$90=10,0))</f>
        <v>#N/A</v>
      </c>
      <c r="L93" s="4" t="e">
        <f>IF(L$90=1,L110,IF(L$90=10,0))</f>
        <v>#N/A</v>
      </c>
    </row>
    <row r="94" spans="1:23" ht="15" hidden="1" customHeight="1" x14ac:dyDescent="0.4">
      <c r="B94" s="4" t="s">
        <v>84</v>
      </c>
      <c r="C94" s="4" t="e">
        <f t="shared" ref="C94:E95" si="40">IF(C$90=1,C111,IF(C$90=10,C129))</f>
        <v>#N/A</v>
      </c>
      <c r="D94" s="4" t="e">
        <f t="shared" si="40"/>
        <v>#N/A</v>
      </c>
      <c r="E94" s="4" t="e">
        <f t="shared" si="40"/>
        <v>#N/A</v>
      </c>
      <c r="F94" s="4" t="e">
        <f t="shared" ref="F94:G94" si="41">IF(F$90=1,F111,IF(F$90=10,F129))</f>
        <v>#N/A</v>
      </c>
      <c r="G94" s="4" t="e">
        <f t="shared" si="41"/>
        <v>#N/A</v>
      </c>
      <c r="H94" s="4" t="e">
        <f t="shared" ref="H94:L95" si="42">IF(H$90=1,H111,IF(H$90=10,H129))</f>
        <v>#N/A</v>
      </c>
      <c r="I94" s="4" t="e">
        <f t="shared" si="42"/>
        <v>#N/A</v>
      </c>
      <c r="J94" s="4" t="e">
        <f t="shared" si="42"/>
        <v>#N/A</v>
      </c>
      <c r="K94" s="4" t="e">
        <f t="shared" si="42"/>
        <v>#N/A</v>
      </c>
      <c r="L94" s="4" t="e">
        <f t="shared" si="42"/>
        <v>#N/A</v>
      </c>
    </row>
    <row r="95" spans="1:23" ht="15" hidden="1" customHeight="1" x14ac:dyDescent="0.4">
      <c r="B95" s="4" t="s">
        <v>85</v>
      </c>
      <c r="C95" s="4" t="e">
        <f t="shared" si="40"/>
        <v>#N/A</v>
      </c>
      <c r="D95" s="4" t="e">
        <f t="shared" si="40"/>
        <v>#N/A</v>
      </c>
      <c r="E95" s="4" t="e">
        <f t="shared" si="40"/>
        <v>#N/A</v>
      </c>
      <c r="F95" s="4" t="e">
        <f t="shared" ref="F95:G95" si="43">IF(F$90=1,F112,IF(F$90=10,F130))</f>
        <v>#N/A</v>
      </c>
      <c r="G95" s="4" t="e">
        <f t="shared" si="43"/>
        <v>#N/A</v>
      </c>
      <c r="H95" s="4" t="e">
        <f t="shared" si="42"/>
        <v>#N/A</v>
      </c>
      <c r="I95" s="4" t="e">
        <f t="shared" si="42"/>
        <v>#N/A</v>
      </c>
      <c r="J95" s="4" t="e">
        <f t="shared" si="42"/>
        <v>#N/A</v>
      </c>
      <c r="K95" s="4" t="e">
        <f t="shared" si="42"/>
        <v>#N/A</v>
      </c>
      <c r="L95" s="4" t="e">
        <f t="shared" si="42"/>
        <v>#N/A</v>
      </c>
    </row>
    <row r="96" spans="1:23" ht="15" hidden="1" customHeight="1" x14ac:dyDescent="0.4">
      <c r="B96" s="4" t="s">
        <v>86</v>
      </c>
      <c r="C96" s="4" t="e">
        <f>IF(C$90=1,C113,IF(C$90=10,0))</f>
        <v>#N/A</v>
      </c>
      <c r="D96" s="4" t="e">
        <f>IF(D$90=1,D113,IF(D$90=10,0))</f>
        <v>#N/A</v>
      </c>
      <c r="E96" s="4" t="e">
        <f>IF(E$90=1,E113,IF(E$90=10,0))</f>
        <v>#N/A</v>
      </c>
      <c r="F96" s="4" t="e">
        <f t="shared" ref="F96:G96" si="44">IF(F$90=1,F113,IF(F$90=10,0))</f>
        <v>#N/A</v>
      </c>
      <c r="G96" s="4" t="e">
        <f t="shared" si="44"/>
        <v>#N/A</v>
      </c>
      <c r="H96" s="4" t="e">
        <f>IF(H$90=1,H113,IF(H$90=10,0))</f>
        <v>#N/A</v>
      </c>
      <c r="I96" s="4" t="e">
        <f>IF(I$90=1,I113,IF(I$90=10,0))</f>
        <v>#N/A</v>
      </c>
      <c r="J96" s="4" t="e">
        <f>IF(J$90=1,J113,IF(J$90=10,0))</f>
        <v>#N/A</v>
      </c>
      <c r="K96" s="4" t="e">
        <f>IF(K$90=1,K113,IF(K$90=10,0))</f>
        <v>#N/A</v>
      </c>
      <c r="L96" s="4" t="e">
        <f>IF(L$90=1,L113,IF(L$90=10,0))</f>
        <v>#N/A</v>
      </c>
    </row>
    <row r="97" spans="2:23" ht="15" hidden="1" customHeight="1" x14ac:dyDescent="0.4">
      <c r="B97" s="4" t="s">
        <v>112</v>
      </c>
      <c r="C97" s="4" t="e">
        <f t="shared" ref="C97:E98" si="45">IF(C$90=1,C114,IF(C$90=10,C131))</f>
        <v>#N/A</v>
      </c>
      <c r="D97" s="4" t="e">
        <f t="shared" si="45"/>
        <v>#N/A</v>
      </c>
      <c r="E97" s="4" t="e">
        <f t="shared" si="45"/>
        <v>#N/A</v>
      </c>
      <c r="F97" s="4" t="e">
        <f t="shared" ref="F97:G97" si="46">IF(F$90=1,F114,IF(F$90=10,F131))</f>
        <v>#N/A</v>
      </c>
      <c r="G97" s="4" t="e">
        <f t="shared" si="46"/>
        <v>#N/A</v>
      </c>
      <c r="H97" s="4" t="e">
        <f t="shared" ref="H97:L98" si="47">IF(H$90=1,H114,IF(H$90=10,H131))</f>
        <v>#N/A</v>
      </c>
      <c r="I97" s="4" t="e">
        <f t="shared" si="47"/>
        <v>#N/A</v>
      </c>
      <c r="J97" s="4" t="e">
        <f t="shared" si="47"/>
        <v>#N/A</v>
      </c>
      <c r="K97" s="4" t="e">
        <f t="shared" si="47"/>
        <v>#N/A</v>
      </c>
      <c r="L97" s="4" t="e">
        <f t="shared" si="47"/>
        <v>#N/A</v>
      </c>
    </row>
    <row r="98" spans="2:23" ht="15" hidden="1" customHeight="1" x14ac:dyDescent="0.4">
      <c r="B98" s="4" t="s">
        <v>113</v>
      </c>
      <c r="C98" s="4" t="e">
        <f t="shared" si="45"/>
        <v>#N/A</v>
      </c>
      <c r="D98" s="4" t="e">
        <f t="shared" si="45"/>
        <v>#N/A</v>
      </c>
      <c r="E98" s="4" t="e">
        <f t="shared" si="45"/>
        <v>#N/A</v>
      </c>
      <c r="F98" s="4" t="e">
        <f t="shared" ref="F98:G98" si="48">IF(F$90=1,F115,IF(F$90=10,F132))</f>
        <v>#N/A</v>
      </c>
      <c r="G98" s="4" t="e">
        <f t="shared" si="48"/>
        <v>#N/A</v>
      </c>
      <c r="H98" s="4" t="e">
        <f t="shared" si="47"/>
        <v>#N/A</v>
      </c>
      <c r="I98" s="4" t="e">
        <f t="shared" si="47"/>
        <v>#N/A</v>
      </c>
      <c r="J98" s="4" t="e">
        <f t="shared" si="47"/>
        <v>#N/A</v>
      </c>
      <c r="K98" s="4" t="e">
        <f t="shared" si="47"/>
        <v>#N/A</v>
      </c>
      <c r="L98" s="4" t="e">
        <f t="shared" si="47"/>
        <v>#N/A</v>
      </c>
    </row>
    <row r="99" spans="2:23" ht="15" hidden="1" customHeight="1" x14ac:dyDescent="0.4">
      <c r="B99" s="4" t="s">
        <v>114</v>
      </c>
      <c r="C99" s="4" t="e">
        <f>IF(C$90=1,C116,IF(C$90=10,0))</f>
        <v>#N/A</v>
      </c>
      <c r="D99" s="4" t="e">
        <f>IF(D$90=1,D116,IF(D$90=10,0))</f>
        <v>#N/A</v>
      </c>
      <c r="E99" s="4" t="e">
        <f>IF(E$90=1,E116,IF(E$90=10,0))</f>
        <v>#N/A</v>
      </c>
      <c r="F99" s="4" t="e">
        <f t="shared" ref="F99:G99" si="49">IF(F$90=1,F116,IF(F$90=10,0))</f>
        <v>#N/A</v>
      </c>
      <c r="G99" s="4" t="e">
        <f t="shared" si="49"/>
        <v>#N/A</v>
      </c>
      <c r="H99" s="4" t="e">
        <f>IF(H$90=1,H116,IF(H$90=10,0))</f>
        <v>#N/A</v>
      </c>
      <c r="I99" s="4" t="e">
        <f>IF(I$90=1,I116,IF(I$90=10,0))</f>
        <v>#N/A</v>
      </c>
      <c r="J99" s="4" t="e">
        <f>IF(J$90=1,J116,IF(J$90=10,0))</f>
        <v>#N/A</v>
      </c>
      <c r="K99" s="4" t="e">
        <f>IF(K$90=1,K116,IF(K$90=10,0))</f>
        <v>#N/A</v>
      </c>
      <c r="L99" s="4" t="e">
        <f>IF(L$90=1,L116,IF(L$90=10,0))</f>
        <v>#N/A</v>
      </c>
    </row>
    <row r="100" spans="2:23" ht="15" hidden="1" customHeight="1" x14ac:dyDescent="0.4">
      <c r="B100" s="4" t="s">
        <v>116</v>
      </c>
      <c r="C100" s="4" t="e">
        <f t="shared" ref="C100:E101" si="50">IF(C$90=1,C117,IF(C$90=10,C133))</f>
        <v>#N/A</v>
      </c>
      <c r="D100" s="4" t="e">
        <f t="shared" si="50"/>
        <v>#N/A</v>
      </c>
      <c r="E100" s="4" t="e">
        <f t="shared" si="50"/>
        <v>#N/A</v>
      </c>
      <c r="F100" s="4" t="e">
        <f t="shared" ref="F100:G100" si="51">IF(F$90=1,F117,IF(F$90=10,F133))</f>
        <v>#N/A</v>
      </c>
      <c r="G100" s="4" t="e">
        <f t="shared" si="51"/>
        <v>#N/A</v>
      </c>
      <c r="H100" s="4" t="e">
        <f t="shared" ref="H100:L101" si="52">IF(H$90=1,H117,IF(H$90=10,H133))</f>
        <v>#N/A</v>
      </c>
      <c r="I100" s="4" t="e">
        <f t="shared" si="52"/>
        <v>#N/A</v>
      </c>
      <c r="J100" s="4" t="e">
        <f t="shared" si="52"/>
        <v>#N/A</v>
      </c>
      <c r="K100" s="4" t="e">
        <f t="shared" si="52"/>
        <v>#N/A</v>
      </c>
      <c r="L100" s="4" t="e">
        <f t="shared" si="52"/>
        <v>#N/A</v>
      </c>
    </row>
    <row r="101" spans="2:23" ht="15" hidden="1" customHeight="1" x14ac:dyDescent="0.4">
      <c r="B101" s="4" t="s">
        <v>117</v>
      </c>
      <c r="C101" s="4" t="e">
        <f t="shared" si="50"/>
        <v>#N/A</v>
      </c>
      <c r="D101" s="4" t="e">
        <f t="shared" si="50"/>
        <v>#N/A</v>
      </c>
      <c r="E101" s="4" t="e">
        <f t="shared" si="50"/>
        <v>#N/A</v>
      </c>
      <c r="F101" s="4" t="e">
        <f t="shared" ref="F101:G101" si="53">IF(F$90=1,F118,IF(F$90=10,F134))</f>
        <v>#N/A</v>
      </c>
      <c r="G101" s="4" t="e">
        <f t="shared" si="53"/>
        <v>#N/A</v>
      </c>
      <c r="H101" s="4" t="e">
        <f t="shared" si="52"/>
        <v>#N/A</v>
      </c>
      <c r="I101" s="4" t="e">
        <f t="shared" si="52"/>
        <v>#N/A</v>
      </c>
      <c r="J101" s="4" t="e">
        <f t="shared" si="52"/>
        <v>#N/A</v>
      </c>
      <c r="K101" s="4" t="e">
        <f t="shared" si="52"/>
        <v>#N/A</v>
      </c>
      <c r="L101" s="4" t="e">
        <f t="shared" si="52"/>
        <v>#N/A</v>
      </c>
    </row>
    <row r="102" spans="2:23" ht="15" hidden="1" customHeight="1" x14ac:dyDescent="0.4">
      <c r="B102" s="4" t="s">
        <v>118</v>
      </c>
      <c r="C102" s="4" t="e">
        <f>IF(C$90=1,C119,IF(C$90=10,0))</f>
        <v>#N/A</v>
      </c>
      <c r="D102" s="4" t="e">
        <f>IF(D$90=1,D119,IF(D$90=10,0))</f>
        <v>#N/A</v>
      </c>
      <c r="E102" s="4" t="e">
        <f>IF(E$90=1,E119,IF(E$90=10,0))</f>
        <v>#N/A</v>
      </c>
      <c r="F102" s="4" t="e">
        <f t="shared" ref="F102:G102" si="54">IF(F$90=1,F119,IF(F$90=10,0))</f>
        <v>#N/A</v>
      </c>
      <c r="G102" s="4" t="e">
        <f t="shared" si="54"/>
        <v>#N/A</v>
      </c>
      <c r="H102" s="4" t="e">
        <f>IF(H$90=1,H119,IF(H$90=10,0))</f>
        <v>#N/A</v>
      </c>
      <c r="I102" s="4" t="e">
        <f>IF(I$90=1,I119,IF(I$90=10,0))</f>
        <v>#N/A</v>
      </c>
      <c r="J102" s="4" t="e">
        <f>IF(J$90=1,J119,IF(J$90=10,0))</f>
        <v>#N/A</v>
      </c>
      <c r="K102" s="4" t="e">
        <f>IF(K$90=1,K119,IF(K$90=10,0))</f>
        <v>#N/A</v>
      </c>
      <c r="L102" s="4" t="e">
        <f>IF(L$90=1,L119,IF(L$90=10,0))</f>
        <v>#N/A</v>
      </c>
    </row>
    <row r="103" spans="2:23" ht="15" hidden="1" customHeight="1" x14ac:dyDescent="0.4">
      <c r="B103" s="85" t="s">
        <v>147</v>
      </c>
      <c r="C103" s="85" t="e">
        <f t="shared" ref="C103:E104" si="55">IF(C$90=1,C120,IF(C$90=10,C135))</f>
        <v>#N/A</v>
      </c>
      <c r="D103" s="85" t="e">
        <f t="shared" si="55"/>
        <v>#N/A</v>
      </c>
      <c r="E103" s="85" t="e">
        <f t="shared" si="55"/>
        <v>#N/A</v>
      </c>
      <c r="F103" s="85" t="e">
        <f t="shared" ref="F103:G103" si="56">IF(F$90=1,F120,IF(F$90=10,F135))</f>
        <v>#N/A</v>
      </c>
      <c r="G103" s="85" t="e">
        <f t="shared" si="56"/>
        <v>#N/A</v>
      </c>
      <c r="H103" s="4" t="e">
        <f t="shared" ref="H103:L104" si="57">IF(H$90=1,H120,IF(H$90=10,H135))</f>
        <v>#N/A</v>
      </c>
      <c r="I103" s="4" t="e">
        <f t="shared" si="57"/>
        <v>#N/A</v>
      </c>
      <c r="J103" s="4" t="e">
        <f t="shared" si="57"/>
        <v>#N/A</v>
      </c>
      <c r="K103" s="4" t="e">
        <f t="shared" si="57"/>
        <v>#N/A</v>
      </c>
      <c r="L103" s="4" t="e">
        <f t="shared" si="57"/>
        <v>#N/A</v>
      </c>
    </row>
    <row r="104" spans="2:23" ht="15" hidden="1" customHeight="1" x14ac:dyDescent="0.4">
      <c r="B104" s="4" t="s">
        <v>146</v>
      </c>
      <c r="C104" s="4" t="e">
        <f t="shared" si="55"/>
        <v>#N/A</v>
      </c>
      <c r="D104" s="4" t="e">
        <f t="shared" si="55"/>
        <v>#N/A</v>
      </c>
      <c r="E104" s="4" t="e">
        <f t="shared" si="55"/>
        <v>#N/A</v>
      </c>
      <c r="F104" s="4" t="e">
        <f t="shared" ref="F104:G104" si="58">IF(F$90=1,F121,IF(F$90=10,F136))</f>
        <v>#N/A</v>
      </c>
      <c r="G104" s="4" t="e">
        <f t="shared" si="58"/>
        <v>#N/A</v>
      </c>
      <c r="H104" s="4" t="e">
        <f t="shared" si="57"/>
        <v>#N/A</v>
      </c>
      <c r="I104" s="4" t="e">
        <f t="shared" si="57"/>
        <v>#N/A</v>
      </c>
      <c r="J104" s="4" t="e">
        <f t="shared" si="57"/>
        <v>#N/A</v>
      </c>
      <c r="K104" s="4" t="e">
        <f t="shared" si="57"/>
        <v>#N/A</v>
      </c>
      <c r="L104" s="4" t="e">
        <f t="shared" si="57"/>
        <v>#N/A</v>
      </c>
    </row>
    <row r="105" spans="2:23" ht="15" hidden="1" customHeight="1" x14ac:dyDescent="0.4">
      <c r="H105" s="4"/>
      <c r="I105" s="4"/>
      <c r="J105" s="4"/>
    </row>
    <row r="106" spans="2:23" ht="15" hidden="1" customHeight="1" x14ac:dyDescent="0.4">
      <c r="B106" s="4" t="s">
        <v>191</v>
      </c>
      <c r="H106" s="4"/>
      <c r="I106" s="4"/>
      <c r="J106" s="4"/>
    </row>
    <row r="107" spans="2:23" ht="15" hidden="1" customHeight="1" x14ac:dyDescent="0.4">
      <c r="B107" s="4" t="s">
        <v>115</v>
      </c>
      <c r="C107" s="23" t="e">
        <f>VALUE(CONCATENATE(C216,C114))</f>
        <v>#N/A</v>
      </c>
      <c r="D107" s="23" t="e">
        <f t="shared" ref="D107:L107" si="59">VALUE(CONCATENATE(D216,D114))</f>
        <v>#N/A</v>
      </c>
      <c r="E107" s="23" t="e">
        <f t="shared" si="59"/>
        <v>#N/A</v>
      </c>
      <c r="F107" s="23" t="e">
        <f t="shared" ref="F107:G107" si="60">VALUE(CONCATENATE(F216,F114))</f>
        <v>#N/A</v>
      </c>
      <c r="G107" s="23" t="e">
        <f t="shared" si="60"/>
        <v>#N/A</v>
      </c>
      <c r="H107" s="23" t="e">
        <f t="shared" si="59"/>
        <v>#N/A</v>
      </c>
      <c r="I107" s="23" t="e">
        <f t="shared" si="59"/>
        <v>#N/A</v>
      </c>
      <c r="J107" s="23" t="e">
        <f t="shared" si="59"/>
        <v>#N/A</v>
      </c>
      <c r="K107" s="23" t="e">
        <f t="shared" si="59"/>
        <v>#N/A</v>
      </c>
      <c r="L107" s="23" t="e">
        <f t="shared" si="59"/>
        <v>#N/A</v>
      </c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2:23" ht="15" hidden="1" customHeight="1" x14ac:dyDescent="0.4">
      <c r="B108" s="4" t="s">
        <v>81</v>
      </c>
      <c r="C108" s="42" t="e">
        <f t="shared" ref="C108:L108" si="61">VLOOKUP(C$107,$B$228:$F$1031,3,FALSE)</f>
        <v>#N/A</v>
      </c>
      <c r="D108" s="42" t="e">
        <f t="shared" si="61"/>
        <v>#N/A</v>
      </c>
      <c r="E108" s="42" t="e">
        <f t="shared" si="61"/>
        <v>#N/A</v>
      </c>
      <c r="F108" s="42" t="e">
        <f t="shared" si="61"/>
        <v>#N/A</v>
      </c>
      <c r="G108" s="42" t="e">
        <f t="shared" si="61"/>
        <v>#N/A</v>
      </c>
      <c r="H108" s="42" t="e">
        <f t="shared" si="61"/>
        <v>#N/A</v>
      </c>
      <c r="I108" s="42" t="e">
        <f t="shared" si="61"/>
        <v>#N/A</v>
      </c>
      <c r="J108" s="42" t="e">
        <f t="shared" si="61"/>
        <v>#N/A</v>
      </c>
      <c r="K108" s="42" t="e">
        <f t="shared" si="61"/>
        <v>#N/A</v>
      </c>
      <c r="L108" s="42" t="e">
        <f t="shared" si="61"/>
        <v>#N/A</v>
      </c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</row>
    <row r="109" spans="2:23" ht="15" hidden="1" customHeight="1" x14ac:dyDescent="0.4">
      <c r="B109" s="4" t="s">
        <v>82</v>
      </c>
      <c r="C109" s="42" t="e">
        <f t="shared" ref="C109:L109" si="62">VLOOKUP(C$107,$B$228:$F$1031,4,FALSE)</f>
        <v>#N/A</v>
      </c>
      <c r="D109" s="42" t="e">
        <f t="shared" si="62"/>
        <v>#N/A</v>
      </c>
      <c r="E109" s="42" t="e">
        <f t="shared" si="62"/>
        <v>#N/A</v>
      </c>
      <c r="F109" s="42" t="e">
        <f t="shared" si="62"/>
        <v>#N/A</v>
      </c>
      <c r="G109" s="42" t="e">
        <f t="shared" si="62"/>
        <v>#N/A</v>
      </c>
      <c r="H109" s="42" t="e">
        <f t="shared" si="62"/>
        <v>#N/A</v>
      </c>
      <c r="I109" s="42" t="e">
        <f t="shared" si="62"/>
        <v>#N/A</v>
      </c>
      <c r="J109" s="42" t="e">
        <f t="shared" si="62"/>
        <v>#N/A</v>
      </c>
      <c r="K109" s="42" t="e">
        <f t="shared" si="62"/>
        <v>#N/A</v>
      </c>
      <c r="L109" s="42" t="e">
        <f t="shared" si="62"/>
        <v>#N/A</v>
      </c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</row>
    <row r="110" spans="2:23" ht="15" hidden="1" customHeight="1" x14ac:dyDescent="0.4">
      <c r="B110" s="4" t="s">
        <v>83</v>
      </c>
      <c r="C110" s="42" t="e">
        <f t="shared" ref="C110:L110" si="63">VLOOKUP(C$107,$B$228:$F$1031,5,FALSE)</f>
        <v>#N/A</v>
      </c>
      <c r="D110" s="42" t="e">
        <f t="shared" si="63"/>
        <v>#N/A</v>
      </c>
      <c r="E110" s="42" t="e">
        <f t="shared" si="63"/>
        <v>#N/A</v>
      </c>
      <c r="F110" s="42" t="e">
        <f t="shared" si="63"/>
        <v>#N/A</v>
      </c>
      <c r="G110" s="42" t="e">
        <f t="shared" si="63"/>
        <v>#N/A</v>
      </c>
      <c r="H110" s="42" t="e">
        <f t="shared" si="63"/>
        <v>#N/A</v>
      </c>
      <c r="I110" s="42" t="e">
        <f t="shared" si="63"/>
        <v>#N/A</v>
      </c>
      <c r="J110" s="42" t="e">
        <f t="shared" si="63"/>
        <v>#N/A</v>
      </c>
      <c r="K110" s="42" t="e">
        <f t="shared" si="63"/>
        <v>#N/A</v>
      </c>
      <c r="L110" s="42" t="e">
        <f t="shared" si="63"/>
        <v>#N/A</v>
      </c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</row>
    <row r="111" spans="2:23" ht="15" hidden="1" customHeight="1" x14ac:dyDescent="0.4">
      <c r="B111" s="4" t="s">
        <v>84</v>
      </c>
      <c r="C111" s="4">
        <f t="shared" ref="C111:L111" si="64">CEILING(IF(C9&lt;=200,C9,200),10)</f>
        <v>0</v>
      </c>
      <c r="D111" s="4">
        <f t="shared" si="64"/>
        <v>0</v>
      </c>
      <c r="E111" s="4">
        <f t="shared" si="64"/>
        <v>0</v>
      </c>
      <c r="F111" s="4">
        <f t="shared" si="64"/>
        <v>0</v>
      </c>
      <c r="G111" s="4">
        <f t="shared" si="64"/>
        <v>0</v>
      </c>
      <c r="H111" s="4">
        <f t="shared" si="64"/>
        <v>0</v>
      </c>
      <c r="I111" s="4">
        <f t="shared" si="64"/>
        <v>0</v>
      </c>
      <c r="J111" s="4">
        <f t="shared" si="64"/>
        <v>0</v>
      </c>
      <c r="K111" s="4">
        <f t="shared" si="64"/>
        <v>0</v>
      </c>
      <c r="L111" s="4">
        <f t="shared" si="64"/>
        <v>0</v>
      </c>
    </row>
    <row r="112" spans="2:23" ht="15" hidden="1" customHeight="1" x14ac:dyDescent="0.4">
      <c r="B112" s="4" t="s">
        <v>85</v>
      </c>
      <c r="C112" s="4">
        <f t="shared" ref="C112:L112" si="65">CEILING(IF(C9&lt;=200,0,IF(C9&gt;500,300,C9-200)),20)</f>
        <v>0</v>
      </c>
      <c r="D112" s="4">
        <f t="shared" si="65"/>
        <v>0</v>
      </c>
      <c r="E112" s="4">
        <f t="shared" si="65"/>
        <v>0</v>
      </c>
      <c r="F112" s="4">
        <f t="shared" si="65"/>
        <v>0</v>
      </c>
      <c r="G112" s="4">
        <f t="shared" si="65"/>
        <v>0</v>
      </c>
      <c r="H112" s="4">
        <f t="shared" si="65"/>
        <v>0</v>
      </c>
      <c r="I112" s="4">
        <f t="shared" si="65"/>
        <v>0</v>
      </c>
      <c r="J112" s="4">
        <f t="shared" si="65"/>
        <v>0</v>
      </c>
      <c r="K112" s="4">
        <f t="shared" si="65"/>
        <v>0</v>
      </c>
      <c r="L112" s="4">
        <f t="shared" si="65"/>
        <v>0</v>
      </c>
    </row>
    <row r="113" spans="2:23" ht="15" hidden="1" customHeight="1" x14ac:dyDescent="0.4">
      <c r="B113" s="4" t="s">
        <v>86</v>
      </c>
      <c r="C113" s="4">
        <f t="shared" ref="C113:L113" si="66">CEILING(IF(C9&lt;=500,0,C9-500),50)</f>
        <v>0</v>
      </c>
      <c r="D113" s="4">
        <f t="shared" si="66"/>
        <v>0</v>
      </c>
      <c r="E113" s="4">
        <f t="shared" si="66"/>
        <v>0</v>
      </c>
      <c r="F113" s="4">
        <f t="shared" si="66"/>
        <v>0</v>
      </c>
      <c r="G113" s="4">
        <f t="shared" si="66"/>
        <v>0</v>
      </c>
      <c r="H113" s="4">
        <f t="shared" si="66"/>
        <v>0</v>
      </c>
      <c r="I113" s="4">
        <f t="shared" si="66"/>
        <v>0</v>
      </c>
      <c r="J113" s="4">
        <f t="shared" si="66"/>
        <v>0</v>
      </c>
      <c r="K113" s="4">
        <f t="shared" si="66"/>
        <v>0</v>
      </c>
      <c r="L113" s="4">
        <f t="shared" si="66"/>
        <v>0</v>
      </c>
    </row>
    <row r="114" spans="2:23" ht="15" hidden="1" customHeight="1" x14ac:dyDescent="0.4">
      <c r="B114" s="4" t="s">
        <v>112</v>
      </c>
      <c r="C114" s="4">
        <f>+C111/10</f>
        <v>0</v>
      </c>
      <c r="D114" s="4">
        <f t="shared" ref="D114:L114" si="67">+D111/10</f>
        <v>0</v>
      </c>
      <c r="E114" s="4">
        <f t="shared" si="67"/>
        <v>0</v>
      </c>
      <c r="F114" s="4">
        <f t="shared" ref="F114:G114" si="68">+F111/10</f>
        <v>0</v>
      </c>
      <c r="G114" s="4">
        <f t="shared" si="68"/>
        <v>0</v>
      </c>
      <c r="H114" s="4">
        <f t="shared" si="67"/>
        <v>0</v>
      </c>
      <c r="I114" s="4">
        <f t="shared" si="67"/>
        <v>0</v>
      </c>
      <c r="J114" s="4">
        <f t="shared" si="67"/>
        <v>0</v>
      </c>
      <c r="K114" s="4">
        <f t="shared" si="67"/>
        <v>0</v>
      </c>
      <c r="L114" s="4">
        <f t="shared" si="67"/>
        <v>0</v>
      </c>
    </row>
    <row r="115" spans="2:23" ht="15" hidden="1" customHeight="1" x14ac:dyDescent="0.4">
      <c r="B115" s="4" t="s">
        <v>113</v>
      </c>
      <c r="C115" s="4">
        <f>+C112/20</f>
        <v>0</v>
      </c>
      <c r="D115" s="4">
        <f t="shared" ref="D115:L115" si="69">+D112/20</f>
        <v>0</v>
      </c>
      <c r="E115" s="4">
        <f t="shared" si="69"/>
        <v>0</v>
      </c>
      <c r="F115" s="4">
        <f t="shared" ref="F115:G115" si="70">+F112/20</f>
        <v>0</v>
      </c>
      <c r="G115" s="4">
        <f t="shared" si="70"/>
        <v>0</v>
      </c>
      <c r="H115" s="4">
        <f t="shared" si="69"/>
        <v>0</v>
      </c>
      <c r="I115" s="4">
        <f t="shared" si="69"/>
        <v>0</v>
      </c>
      <c r="J115" s="4">
        <f t="shared" si="69"/>
        <v>0</v>
      </c>
      <c r="K115" s="4">
        <f t="shared" si="69"/>
        <v>0</v>
      </c>
      <c r="L115" s="4">
        <f t="shared" si="69"/>
        <v>0</v>
      </c>
    </row>
    <row r="116" spans="2:23" ht="15" hidden="1" customHeight="1" x14ac:dyDescent="0.4">
      <c r="B116" s="4" t="s">
        <v>114</v>
      </c>
      <c r="C116" s="4">
        <f>+C113/50</f>
        <v>0</v>
      </c>
      <c r="D116" s="4">
        <f t="shared" ref="D116:L116" si="71">+D113/50</f>
        <v>0</v>
      </c>
      <c r="E116" s="4">
        <f t="shared" si="71"/>
        <v>0</v>
      </c>
      <c r="F116" s="4">
        <f t="shared" ref="F116:G116" si="72">+F113/50</f>
        <v>0</v>
      </c>
      <c r="G116" s="4">
        <f t="shared" si="72"/>
        <v>0</v>
      </c>
      <c r="H116" s="4">
        <f t="shared" si="71"/>
        <v>0</v>
      </c>
      <c r="I116" s="4">
        <f t="shared" si="71"/>
        <v>0</v>
      </c>
      <c r="J116" s="4">
        <f t="shared" si="71"/>
        <v>0</v>
      </c>
      <c r="K116" s="4">
        <f t="shared" si="71"/>
        <v>0</v>
      </c>
      <c r="L116" s="4">
        <f t="shared" si="71"/>
        <v>0</v>
      </c>
    </row>
    <row r="117" spans="2:23" ht="15" hidden="1" customHeight="1" x14ac:dyDescent="0.4">
      <c r="B117" s="4" t="s">
        <v>116</v>
      </c>
      <c r="C117" s="42" t="e">
        <f>+C108</f>
        <v>#N/A</v>
      </c>
      <c r="D117" s="42" t="e">
        <f t="shared" ref="D117:L117" si="73">+D108</f>
        <v>#N/A</v>
      </c>
      <c r="E117" s="42" t="e">
        <f t="shared" si="73"/>
        <v>#N/A</v>
      </c>
      <c r="F117" s="42" t="e">
        <f t="shared" ref="F117:G117" si="74">+F108</f>
        <v>#N/A</v>
      </c>
      <c r="G117" s="42" t="e">
        <f t="shared" si="74"/>
        <v>#N/A</v>
      </c>
      <c r="H117" s="42" t="e">
        <f t="shared" si="73"/>
        <v>#N/A</v>
      </c>
      <c r="I117" s="42" t="e">
        <f t="shared" si="73"/>
        <v>#N/A</v>
      </c>
      <c r="J117" s="42" t="e">
        <f t="shared" si="73"/>
        <v>#N/A</v>
      </c>
      <c r="K117" s="42" t="e">
        <f t="shared" si="73"/>
        <v>#N/A</v>
      </c>
      <c r="L117" s="42" t="e">
        <f t="shared" si="73"/>
        <v>#N/A</v>
      </c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</row>
    <row r="118" spans="2:23" ht="15" hidden="1" customHeight="1" x14ac:dyDescent="0.4">
      <c r="B118" s="4" t="s">
        <v>117</v>
      </c>
      <c r="C118" s="42" t="e">
        <f>+C109*C115</f>
        <v>#N/A</v>
      </c>
      <c r="D118" s="42" t="e">
        <f t="shared" ref="D118:L118" si="75">+D109*D115</f>
        <v>#N/A</v>
      </c>
      <c r="E118" s="42" t="e">
        <f t="shared" si="75"/>
        <v>#N/A</v>
      </c>
      <c r="F118" s="42" t="e">
        <f t="shared" ref="F118:G118" si="76">+F109*F115</f>
        <v>#N/A</v>
      </c>
      <c r="G118" s="42" t="e">
        <f t="shared" si="76"/>
        <v>#N/A</v>
      </c>
      <c r="H118" s="42" t="e">
        <f t="shared" si="75"/>
        <v>#N/A</v>
      </c>
      <c r="I118" s="42" t="e">
        <f t="shared" si="75"/>
        <v>#N/A</v>
      </c>
      <c r="J118" s="42" t="e">
        <f t="shared" si="75"/>
        <v>#N/A</v>
      </c>
      <c r="K118" s="42" t="e">
        <f t="shared" si="75"/>
        <v>#N/A</v>
      </c>
      <c r="L118" s="42" t="e">
        <f t="shared" si="75"/>
        <v>#N/A</v>
      </c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</row>
    <row r="119" spans="2:23" ht="15" hidden="1" customHeight="1" x14ac:dyDescent="0.4">
      <c r="B119" s="4" t="s">
        <v>118</v>
      </c>
      <c r="C119" s="42" t="e">
        <f>+C116*C110</f>
        <v>#N/A</v>
      </c>
      <c r="D119" s="42" t="e">
        <f t="shared" ref="D119:L119" si="77">+D116*D110</f>
        <v>#N/A</v>
      </c>
      <c r="E119" s="42" t="e">
        <f t="shared" si="77"/>
        <v>#N/A</v>
      </c>
      <c r="F119" s="42" t="e">
        <f t="shared" ref="F119:G119" si="78">+F116*F110</f>
        <v>#N/A</v>
      </c>
      <c r="G119" s="42" t="e">
        <f t="shared" si="78"/>
        <v>#N/A</v>
      </c>
      <c r="H119" s="42" t="e">
        <f t="shared" si="77"/>
        <v>#N/A</v>
      </c>
      <c r="I119" s="42" t="e">
        <f t="shared" si="77"/>
        <v>#N/A</v>
      </c>
      <c r="J119" s="42" t="e">
        <f t="shared" si="77"/>
        <v>#N/A</v>
      </c>
      <c r="K119" s="42" t="e">
        <f t="shared" si="77"/>
        <v>#N/A</v>
      </c>
      <c r="L119" s="42" t="e">
        <f t="shared" si="77"/>
        <v>#N/A</v>
      </c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</row>
    <row r="120" spans="2:23" ht="15" hidden="1" customHeight="1" x14ac:dyDescent="0.4">
      <c r="B120" s="4" t="s">
        <v>147</v>
      </c>
      <c r="C120" s="42" t="e">
        <f>SUM(C117:C119)</f>
        <v>#N/A</v>
      </c>
      <c r="D120" s="42" t="e">
        <f t="shared" ref="D120:L120" si="79">SUM(D117:D119)</f>
        <v>#N/A</v>
      </c>
      <c r="E120" s="42" t="e">
        <f t="shared" si="79"/>
        <v>#N/A</v>
      </c>
      <c r="F120" s="42" t="e">
        <f t="shared" ref="F120:G120" si="80">SUM(F117:F119)</f>
        <v>#N/A</v>
      </c>
      <c r="G120" s="42" t="e">
        <f t="shared" si="80"/>
        <v>#N/A</v>
      </c>
      <c r="H120" s="42" t="e">
        <f t="shared" si="79"/>
        <v>#N/A</v>
      </c>
      <c r="I120" s="42" t="e">
        <f t="shared" si="79"/>
        <v>#N/A</v>
      </c>
      <c r="J120" s="42" t="e">
        <f t="shared" si="79"/>
        <v>#N/A</v>
      </c>
      <c r="K120" s="42" t="e">
        <f t="shared" si="79"/>
        <v>#N/A</v>
      </c>
      <c r="L120" s="42" t="e">
        <f t="shared" si="79"/>
        <v>#N/A</v>
      </c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</row>
    <row r="121" spans="2:23" ht="15" hidden="1" customHeight="1" x14ac:dyDescent="0.4">
      <c r="B121" s="4" t="s">
        <v>146</v>
      </c>
      <c r="C121" s="42" t="e">
        <f>IF(C120&lt;10000,CEILING(C120,50),IF(C120&gt;=10000,CEILING(C120,500)))</f>
        <v>#N/A</v>
      </c>
      <c r="D121" s="42" t="e">
        <f t="shared" ref="D121:L121" si="81">IF(D120&lt;10000,CEILING(D120,50),IF(D120&gt;=10000,CEILING(D120,500)))</f>
        <v>#N/A</v>
      </c>
      <c r="E121" s="42" t="e">
        <f t="shared" si="81"/>
        <v>#N/A</v>
      </c>
      <c r="F121" s="42" t="e">
        <f t="shared" ref="F121:G121" si="82">IF(F120&lt;10000,CEILING(F120,50),IF(F120&gt;=10000,CEILING(F120,500)))</f>
        <v>#N/A</v>
      </c>
      <c r="G121" s="42" t="e">
        <f t="shared" si="82"/>
        <v>#N/A</v>
      </c>
      <c r="H121" s="42" t="e">
        <f t="shared" si="81"/>
        <v>#N/A</v>
      </c>
      <c r="I121" s="42" t="e">
        <f t="shared" si="81"/>
        <v>#N/A</v>
      </c>
      <c r="J121" s="42" t="e">
        <f t="shared" si="81"/>
        <v>#N/A</v>
      </c>
      <c r="K121" s="42" t="e">
        <f t="shared" si="81"/>
        <v>#N/A</v>
      </c>
      <c r="L121" s="42" t="e">
        <f t="shared" si="81"/>
        <v>#N/A</v>
      </c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</row>
    <row r="122" spans="2:23" ht="15" hidden="1" customHeight="1" x14ac:dyDescent="0.4"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</row>
    <row r="123" spans="2:23" ht="15" hidden="1" customHeight="1" x14ac:dyDescent="0.4">
      <c r="B123" s="4" t="s">
        <v>192</v>
      </c>
      <c r="H123" s="4"/>
      <c r="I123" s="4"/>
      <c r="J123" s="4"/>
    </row>
    <row r="124" spans="2:23" ht="15" hidden="1" customHeight="1" x14ac:dyDescent="0.4">
      <c r="B124" s="4" t="s">
        <v>80</v>
      </c>
      <c r="H124" s="4"/>
      <c r="I124" s="4"/>
      <c r="J124" s="4"/>
    </row>
    <row r="125" spans="2:23" ht="15" hidden="1" customHeight="1" x14ac:dyDescent="0.4">
      <c r="B125" s="4" t="s">
        <v>5</v>
      </c>
      <c r="H125" s="4"/>
      <c r="I125" s="4"/>
      <c r="J125" s="4"/>
    </row>
    <row r="126" spans="2:23" ht="15" hidden="1" customHeight="1" x14ac:dyDescent="0.4">
      <c r="B126" s="4" t="s">
        <v>115</v>
      </c>
      <c r="C126" s="23" t="e">
        <f>VALUE(CONCATENATE(C216,C131))</f>
        <v>#N/A</v>
      </c>
      <c r="D126" s="23" t="e">
        <f t="shared" ref="D126:L126" si="83">VALUE(CONCATENATE(D216,D131))</f>
        <v>#N/A</v>
      </c>
      <c r="E126" s="23" t="e">
        <f t="shared" si="83"/>
        <v>#N/A</v>
      </c>
      <c r="F126" s="23" t="e">
        <f t="shared" ref="F126:G126" si="84">VALUE(CONCATENATE(F216,F131))</f>
        <v>#N/A</v>
      </c>
      <c r="G126" s="23" t="e">
        <f t="shared" si="84"/>
        <v>#N/A</v>
      </c>
      <c r="H126" s="23" t="e">
        <f t="shared" si="83"/>
        <v>#N/A</v>
      </c>
      <c r="I126" s="23" t="e">
        <f t="shared" si="83"/>
        <v>#N/A</v>
      </c>
      <c r="J126" s="23" t="e">
        <f t="shared" si="83"/>
        <v>#N/A</v>
      </c>
      <c r="K126" s="23" t="e">
        <f t="shared" si="83"/>
        <v>#N/A</v>
      </c>
      <c r="L126" s="23" t="e">
        <f t="shared" si="83"/>
        <v>#N/A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spans="2:23" ht="15" hidden="1" customHeight="1" x14ac:dyDescent="0.4">
      <c r="B127" s="4" t="s">
        <v>81</v>
      </c>
      <c r="C127" s="42" t="e">
        <f t="shared" ref="C127:L127" si="85">VLOOKUP(C$126,$B$228:$F$1031,3,FALSE)</f>
        <v>#N/A</v>
      </c>
      <c r="D127" s="42" t="e">
        <f t="shared" si="85"/>
        <v>#N/A</v>
      </c>
      <c r="E127" s="42" t="e">
        <f t="shared" si="85"/>
        <v>#N/A</v>
      </c>
      <c r="F127" s="42" t="e">
        <f t="shared" si="85"/>
        <v>#N/A</v>
      </c>
      <c r="G127" s="42" t="e">
        <f t="shared" si="85"/>
        <v>#N/A</v>
      </c>
      <c r="H127" s="42" t="e">
        <f t="shared" si="85"/>
        <v>#N/A</v>
      </c>
      <c r="I127" s="42" t="e">
        <f t="shared" si="85"/>
        <v>#N/A</v>
      </c>
      <c r="J127" s="42" t="e">
        <f t="shared" si="85"/>
        <v>#N/A</v>
      </c>
      <c r="K127" s="42" t="e">
        <f t="shared" si="85"/>
        <v>#N/A</v>
      </c>
      <c r="L127" s="42" t="e">
        <f t="shared" si="85"/>
        <v>#N/A</v>
      </c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</row>
    <row r="128" spans="2:23" ht="15" hidden="1" customHeight="1" x14ac:dyDescent="0.4">
      <c r="B128" s="4" t="s">
        <v>125</v>
      </c>
      <c r="C128" s="42" t="e">
        <f t="shared" ref="C128:L128" si="86">VLOOKUP(C$126,$B$228:$F$1031,4,FALSE)</f>
        <v>#N/A</v>
      </c>
      <c r="D128" s="42" t="e">
        <f t="shared" si="86"/>
        <v>#N/A</v>
      </c>
      <c r="E128" s="42" t="e">
        <f t="shared" si="86"/>
        <v>#N/A</v>
      </c>
      <c r="F128" s="42" t="e">
        <f t="shared" si="86"/>
        <v>#N/A</v>
      </c>
      <c r="G128" s="42" t="e">
        <f t="shared" si="86"/>
        <v>#N/A</v>
      </c>
      <c r="H128" s="42" t="e">
        <f t="shared" si="86"/>
        <v>#N/A</v>
      </c>
      <c r="I128" s="42" t="e">
        <f t="shared" si="86"/>
        <v>#N/A</v>
      </c>
      <c r="J128" s="42" t="e">
        <f t="shared" si="86"/>
        <v>#N/A</v>
      </c>
      <c r="K128" s="42" t="e">
        <f t="shared" si="86"/>
        <v>#N/A</v>
      </c>
      <c r="L128" s="42" t="e">
        <f t="shared" si="86"/>
        <v>#N/A</v>
      </c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</row>
    <row r="129" spans="2:23" ht="15" hidden="1" customHeight="1" x14ac:dyDescent="0.4">
      <c r="B129" s="4" t="s">
        <v>84</v>
      </c>
      <c r="C129" s="4">
        <f t="shared" ref="C129:L129" si="87">IF(C9&lt;=10,CEILING(C9,5),IF(C9&lt;=200,CEILING(C9,10),IF(C9&gt;200,200)))</f>
        <v>0</v>
      </c>
      <c r="D129" s="4">
        <f t="shared" si="87"/>
        <v>0</v>
      </c>
      <c r="E129" s="4">
        <f t="shared" si="87"/>
        <v>0</v>
      </c>
      <c r="F129" s="4">
        <f t="shared" si="87"/>
        <v>0</v>
      </c>
      <c r="G129" s="4">
        <f t="shared" si="87"/>
        <v>0</v>
      </c>
      <c r="H129" s="4">
        <f t="shared" si="87"/>
        <v>0</v>
      </c>
      <c r="I129" s="4">
        <f t="shared" si="87"/>
        <v>0</v>
      </c>
      <c r="J129" s="4">
        <f t="shared" si="87"/>
        <v>0</v>
      </c>
      <c r="K129" s="4">
        <f t="shared" si="87"/>
        <v>0</v>
      </c>
      <c r="L129" s="4">
        <f t="shared" si="87"/>
        <v>0</v>
      </c>
    </row>
    <row r="130" spans="2:23" ht="15" hidden="1" customHeight="1" x14ac:dyDescent="0.4">
      <c r="B130" s="4" t="s">
        <v>85</v>
      </c>
      <c r="C130" s="4">
        <f t="shared" ref="C130:L130" si="88">CEILING(IF(C9&lt;=200,0,C9-200),20)</f>
        <v>0</v>
      </c>
      <c r="D130" s="4">
        <f t="shared" si="88"/>
        <v>0</v>
      </c>
      <c r="E130" s="4">
        <f t="shared" si="88"/>
        <v>0</v>
      </c>
      <c r="F130" s="4">
        <f t="shared" si="88"/>
        <v>0</v>
      </c>
      <c r="G130" s="4">
        <f t="shared" si="88"/>
        <v>0</v>
      </c>
      <c r="H130" s="4">
        <f t="shared" si="88"/>
        <v>0</v>
      </c>
      <c r="I130" s="4">
        <f t="shared" si="88"/>
        <v>0</v>
      </c>
      <c r="J130" s="4">
        <f t="shared" si="88"/>
        <v>0</v>
      </c>
      <c r="K130" s="4">
        <f t="shared" si="88"/>
        <v>0</v>
      </c>
      <c r="L130" s="4">
        <f t="shared" si="88"/>
        <v>0</v>
      </c>
    </row>
    <row r="131" spans="2:23" ht="15" hidden="1" customHeight="1" x14ac:dyDescent="0.4">
      <c r="B131" s="4" t="s">
        <v>112</v>
      </c>
      <c r="C131" s="4">
        <f>+C129/5</f>
        <v>0</v>
      </c>
      <c r="D131" s="4">
        <f t="shared" ref="D131:L131" si="89">+D129/5</f>
        <v>0</v>
      </c>
      <c r="E131" s="4">
        <f t="shared" si="89"/>
        <v>0</v>
      </c>
      <c r="F131" s="4">
        <f t="shared" ref="F131:G131" si="90">+F129/5</f>
        <v>0</v>
      </c>
      <c r="G131" s="4">
        <f t="shared" si="90"/>
        <v>0</v>
      </c>
      <c r="H131" s="4">
        <f t="shared" si="89"/>
        <v>0</v>
      </c>
      <c r="I131" s="4">
        <f t="shared" si="89"/>
        <v>0</v>
      </c>
      <c r="J131" s="4">
        <f t="shared" si="89"/>
        <v>0</v>
      </c>
      <c r="K131" s="4">
        <f t="shared" si="89"/>
        <v>0</v>
      </c>
      <c r="L131" s="4">
        <f t="shared" si="89"/>
        <v>0</v>
      </c>
    </row>
    <row r="132" spans="2:23" ht="15" hidden="1" customHeight="1" x14ac:dyDescent="0.4">
      <c r="B132" s="4" t="s">
        <v>113</v>
      </c>
      <c r="C132" s="4">
        <f>+C130/10</f>
        <v>0</v>
      </c>
      <c r="D132" s="4">
        <f t="shared" ref="D132:L132" si="91">+D130/10</f>
        <v>0</v>
      </c>
      <c r="E132" s="4">
        <f t="shared" si="91"/>
        <v>0</v>
      </c>
      <c r="F132" s="4">
        <f t="shared" ref="F132:G132" si="92">+F130/10</f>
        <v>0</v>
      </c>
      <c r="G132" s="4">
        <f t="shared" si="92"/>
        <v>0</v>
      </c>
      <c r="H132" s="4">
        <f t="shared" si="91"/>
        <v>0</v>
      </c>
      <c r="I132" s="4">
        <f t="shared" si="91"/>
        <v>0</v>
      </c>
      <c r="J132" s="4">
        <f t="shared" si="91"/>
        <v>0</v>
      </c>
      <c r="K132" s="4">
        <f t="shared" si="91"/>
        <v>0</v>
      </c>
      <c r="L132" s="4">
        <f t="shared" si="91"/>
        <v>0</v>
      </c>
    </row>
    <row r="133" spans="2:23" ht="15" hidden="1" customHeight="1" x14ac:dyDescent="0.4">
      <c r="B133" s="4" t="s">
        <v>116</v>
      </c>
      <c r="C133" s="42" t="e">
        <f>+C127</f>
        <v>#N/A</v>
      </c>
      <c r="D133" s="42" t="e">
        <f t="shared" ref="D133:L133" si="93">+D127</f>
        <v>#N/A</v>
      </c>
      <c r="E133" s="42" t="e">
        <f t="shared" si="93"/>
        <v>#N/A</v>
      </c>
      <c r="F133" s="42" t="e">
        <f t="shared" ref="F133:G133" si="94">+F127</f>
        <v>#N/A</v>
      </c>
      <c r="G133" s="42" t="e">
        <f t="shared" si="94"/>
        <v>#N/A</v>
      </c>
      <c r="H133" s="42" t="e">
        <f t="shared" si="93"/>
        <v>#N/A</v>
      </c>
      <c r="I133" s="42" t="e">
        <f t="shared" si="93"/>
        <v>#N/A</v>
      </c>
      <c r="J133" s="42" t="e">
        <f t="shared" si="93"/>
        <v>#N/A</v>
      </c>
      <c r="K133" s="42" t="e">
        <f t="shared" si="93"/>
        <v>#N/A</v>
      </c>
      <c r="L133" s="42" t="e">
        <f t="shared" si="93"/>
        <v>#N/A</v>
      </c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</row>
    <row r="134" spans="2:23" ht="15" hidden="1" customHeight="1" x14ac:dyDescent="0.4">
      <c r="B134" s="4" t="s">
        <v>117</v>
      </c>
      <c r="C134" s="42" t="e">
        <f>C128*C132</f>
        <v>#N/A</v>
      </c>
      <c r="D134" s="42" t="e">
        <f t="shared" ref="D134:L134" si="95">D128*D132</f>
        <v>#N/A</v>
      </c>
      <c r="E134" s="42" t="e">
        <f t="shared" si="95"/>
        <v>#N/A</v>
      </c>
      <c r="F134" s="42" t="e">
        <f t="shared" ref="F134:G134" si="96">F128*F132</f>
        <v>#N/A</v>
      </c>
      <c r="G134" s="42" t="e">
        <f t="shared" si="96"/>
        <v>#N/A</v>
      </c>
      <c r="H134" s="42" t="e">
        <f t="shared" si="95"/>
        <v>#N/A</v>
      </c>
      <c r="I134" s="42" t="e">
        <f t="shared" si="95"/>
        <v>#N/A</v>
      </c>
      <c r="J134" s="42" t="e">
        <f t="shared" si="95"/>
        <v>#N/A</v>
      </c>
      <c r="K134" s="42" t="e">
        <f t="shared" si="95"/>
        <v>#N/A</v>
      </c>
      <c r="L134" s="42" t="e">
        <f t="shared" si="95"/>
        <v>#N/A</v>
      </c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</row>
    <row r="135" spans="2:23" ht="15" hidden="1" customHeight="1" x14ac:dyDescent="0.4">
      <c r="B135" s="4" t="s">
        <v>147</v>
      </c>
      <c r="C135" s="42" t="e">
        <f>SUM(C133:C134)</f>
        <v>#N/A</v>
      </c>
      <c r="D135" s="42" t="e">
        <f t="shared" ref="D135:L135" si="97">SUM(D133:D134)</f>
        <v>#N/A</v>
      </c>
      <c r="E135" s="42" t="e">
        <f t="shared" si="97"/>
        <v>#N/A</v>
      </c>
      <c r="F135" s="42" t="e">
        <f t="shared" ref="F135:G135" si="98">SUM(F133:F134)</f>
        <v>#N/A</v>
      </c>
      <c r="G135" s="42" t="e">
        <f t="shared" si="98"/>
        <v>#N/A</v>
      </c>
      <c r="H135" s="42" t="e">
        <f t="shared" si="97"/>
        <v>#N/A</v>
      </c>
      <c r="I135" s="42" t="e">
        <f t="shared" si="97"/>
        <v>#N/A</v>
      </c>
      <c r="J135" s="42" t="e">
        <f t="shared" si="97"/>
        <v>#N/A</v>
      </c>
      <c r="K135" s="42" t="e">
        <f t="shared" si="97"/>
        <v>#N/A</v>
      </c>
      <c r="L135" s="42" t="e">
        <f t="shared" si="97"/>
        <v>#N/A</v>
      </c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</row>
    <row r="136" spans="2:23" ht="15" hidden="1" customHeight="1" x14ac:dyDescent="0.4">
      <c r="B136" s="4" t="s">
        <v>146</v>
      </c>
      <c r="C136" s="42" t="e">
        <f>IF(C135&lt;10000,CEILING(C135,50),IF(C135&gt;=10000,CEILING(C135,500)))</f>
        <v>#N/A</v>
      </c>
      <c r="D136" s="42" t="e">
        <f t="shared" ref="D136:L136" si="99">IF(D135&lt;10000,CEILING(D135,50),IF(D135&gt;=10000,CEILING(D135,500)))</f>
        <v>#N/A</v>
      </c>
      <c r="E136" s="42" t="e">
        <f t="shared" si="99"/>
        <v>#N/A</v>
      </c>
      <c r="F136" s="42" t="e">
        <f t="shared" ref="F136:G136" si="100">IF(F135&lt;10000,CEILING(F135,50),IF(F135&gt;=10000,CEILING(F135,500)))</f>
        <v>#N/A</v>
      </c>
      <c r="G136" s="42" t="e">
        <f t="shared" si="100"/>
        <v>#N/A</v>
      </c>
      <c r="H136" s="42" t="e">
        <f t="shared" si="99"/>
        <v>#N/A</v>
      </c>
      <c r="I136" s="42" t="e">
        <f t="shared" si="99"/>
        <v>#N/A</v>
      </c>
      <c r="J136" s="42" t="e">
        <f t="shared" si="99"/>
        <v>#N/A</v>
      </c>
      <c r="K136" s="42" t="e">
        <f t="shared" si="99"/>
        <v>#N/A</v>
      </c>
      <c r="L136" s="42" t="e">
        <f t="shared" si="99"/>
        <v>#N/A</v>
      </c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</row>
    <row r="137" spans="2:23" ht="15" hidden="1" customHeight="1" x14ac:dyDescent="0.4">
      <c r="B137" s="4">
        <v>1</v>
      </c>
      <c r="C137" s="42" t="e">
        <f>+C121</f>
        <v>#N/A</v>
      </c>
      <c r="D137" s="42" t="e">
        <f t="shared" ref="D137:L137" si="101">+D121</f>
        <v>#N/A</v>
      </c>
      <c r="E137" s="42" t="e">
        <f t="shared" si="101"/>
        <v>#N/A</v>
      </c>
      <c r="F137" s="42" t="e">
        <f t="shared" ref="F137:G137" si="102">+F121</f>
        <v>#N/A</v>
      </c>
      <c r="G137" s="42" t="e">
        <f t="shared" si="102"/>
        <v>#N/A</v>
      </c>
      <c r="H137" s="42" t="e">
        <f t="shared" si="101"/>
        <v>#N/A</v>
      </c>
      <c r="I137" s="42" t="e">
        <f t="shared" si="101"/>
        <v>#N/A</v>
      </c>
      <c r="J137" s="42" t="e">
        <f t="shared" si="101"/>
        <v>#N/A</v>
      </c>
      <c r="K137" s="42" t="e">
        <f t="shared" si="101"/>
        <v>#N/A</v>
      </c>
      <c r="L137" s="42" t="e">
        <f t="shared" si="101"/>
        <v>#N/A</v>
      </c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</row>
    <row r="138" spans="2:23" ht="15" hidden="1" customHeight="1" x14ac:dyDescent="0.4">
      <c r="B138" s="4">
        <v>10</v>
      </c>
      <c r="C138" s="42" t="e">
        <f>+C136</f>
        <v>#N/A</v>
      </c>
      <c r="D138" s="42" t="e">
        <f t="shared" ref="D138:L138" si="103">+D136</f>
        <v>#N/A</v>
      </c>
      <c r="E138" s="42" t="e">
        <f t="shared" si="103"/>
        <v>#N/A</v>
      </c>
      <c r="F138" s="42" t="e">
        <f t="shared" ref="F138:G138" si="104">+F136</f>
        <v>#N/A</v>
      </c>
      <c r="G138" s="42" t="e">
        <f t="shared" si="104"/>
        <v>#N/A</v>
      </c>
      <c r="H138" s="42" t="e">
        <f t="shared" si="103"/>
        <v>#N/A</v>
      </c>
      <c r="I138" s="42" t="e">
        <f t="shared" si="103"/>
        <v>#N/A</v>
      </c>
      <c r="J138" s="42" t="e">
        <f t="shared" si="103"/>
        <v>#N/A</v>
      </c>
      <c r="K138" s="42" t="e">
        <f t="shared" si="103"/>
        <v>#N/A</v>
      </c>
      <c r="L138" s="42" t="e">
        <f t="shared" si="103"/>
        <v>#N/A</v>
      </c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</row>
    <row r="139" spans="2:23" ht="15" hidden="1" customHeight="1" x14ac:dyDescent="0.4"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</row>
    <row r="140" spans="2:23" ht="15" hidden="1" customHeight="1" x14ac:dyDescent="0.4"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</row>
    <row r="141" spans="2:23" ht="15" hidden="1" customHeight="1" x14ac:dyDescent="0.4">
      <c r="H141" s="4"/>
      <c r="I141" s="4"/>
      <c r="J141" s="4"/>
    </row>
    <row r="142" spans="2:23" ht="15" hidden="1" customHeight="1" x14ac:dyDescent="0.4">
      <c r="H142" s="4"/>
      <c r="I142" s="4"/>
      <c r="J142" s="4"/>
    </row>
    <row r="143" spans="2:23" ht="15" hidden="1" customHeight="1" x14ac:dyDescent="0.4">
      <c r="B143" s="4" t="s">
        <v>5</v>
      </c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</row>
    <row r="144" spans="2:23" ht="15" hidden="1" customHeight="1" x14ac:dyDescent="0.4">
      <c r="B144" s="4" t="s">
        <v>151</v>
      </c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</row>
    <row r="145" spans="2:23" ht="15" hidden="1" customHeight="1" x14ac:dyDescent="0.4">
      <c r="C145" s="42">
        <v>2</v>
      </c>
      <c r="D145" s="42">
        <v>3</v>
      </c>
      <c r="E145" s="42">
        <v>4</v>
      </c>
      <c r="F145" s="42">
        <v>5</v>
      </c>
      <c r="G145" s="42">
        <v>6</v>
      </c>
      <c r="H145" s="42">
        <v>7</v>
      </c>
      <c r="I145" s="42">
        <v>8</v>
      </c>
      <c r="J145" s="42">
        <v>9</v>
      </c>
      <c r="K145" s="42">
        <v>10</v>
      </c>
      <c r="L145" s="42">
        <v>11</v>
      </c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</row>
    <row r="146" spans="2:23" ht="15" hidden="1" customHeight="1" x14ac:dyDescent="0.4">
      <c r="B146" s="4" t="s">
        <v>131</v>
      </c>
      <c r="C146" s="43" t="str">
        <f t="shared" ref="C146:L146" si="105">IF(C11=0,"-",IF(C11&lt;8,4,IF(C11&gt;=8,8)))</f>
        <v>-</v>
      </c>
      <c r="D146" s="43" t="str">
        <f t="shared" si="105"/>
        <v>-</v>
      </c>
      <c r="E146" s="43" t="str">
        <f t="shared" si="105"/>
        <v>-</v>
      </c>
      <c r="F146" s="43" t="str">
        <f t="shared" si="105"/>
        <v>-</v>
      </c>
      <c r="G146" s="43" t="str">
        <f t="shared" si="105"/>
        <v>-</v>
      </c>
      <c r="H146" s="43" t="str">
        <f t="shared" si="105"/>
        <v>-</v>
      </c>
      <c r="I146" s="43" t="str">
        <f t="shared" si="105"/>
        <v>-</v>
      </c>
      <c r="J146" s="43" t="str">
        <f t="shared" si="105"/>
        <v>-</v>
      </c>
      <c r="K146" s="43" t="str">
        <f t="shared" si="105"/>
        <v>-</v>
      </c>
      <c r="L146" s="43" t="str">
        <f t="shared" si="105"/>
        <v>-</v>
      </c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</row>
    <row r="147" spans="2:23" ht="15" hidden="1" customHeight="1" x14ac:dyDescent="0.4">
      <c r="B147" s="4" t="s">
        <v>132</v>
      </c>
      <c r="C147" s="23" t="e">
        <f>VALUE(CONCATENATE(C216,C146))</f>
        <v>#N/A</v>
      </c>
      <c r="D147" s="23" t="e">
        <f t="shared" ref="D147:L147" si="106">VALUE(CONCATENATE(D216,D146))</f>
        <v>#N/A</v>
      </c>
      <c r="E147" s="23" t="e">
        <f t="shared" si="106"/>
        <v>#N/A</v>
      </c>
      <c r="F147" s="23" t="e">
        <f t="shared" ref="F147:G147" si="107">VALUE(CONCATENATE(F216,F146))</f>
        <v>#N/A</v>
      </c>
      <c r="G147" s="23" t="e">
        <f t="shared" si="107"/>
        <v>#N/A</v>
      </c>
      <c r="H147" s="23" t="e">
        <f t="shared" si="106"/>
        <v>#N/A</v>
      </c>
      <c r="I147" s="23" t="e">
        <f t="shared" si="106"/>
        <v>#N/A</v>
      </c>
      <c r="J147" s="23" t="e">
        <f t="shared" si="106"/>
        <v>#N/A</v>
      </c>
      <c r="K147" s="23" t="e">
        <f t="shared" si="106"/>
        <v>#N/A</v>
      </c>
      <c r="L147" s="23" t="e">
        <f t="shared" si="106"/>
        <v>#N/A</v>
      </c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spans="2:23" ht="15" hidden="1" customHeight="1" x14ac:dyDescent="0.4">
      <c r="B148" s="4" t="s">
        <v>143</v>
      </c>
      <c r="C148" s="23">
        <f t="shared" ref="C148:L148" si="108">CEILING(C11,1)</f>
        <v>0</v>
      </c>
      <c r="D148" s="23">
        <f t="shared" si="108"/>
        <v>0</v>
      </c>
      <c r="E148" s="23">
        <f t="shared" si="108"/>
        <v>0</v>
      </c>
      <c r="F148" s="23">
        <f t="shared" si="108"/>
        <v>0</v>
      </c>
      <c r="G148" s="23">
        <f t="shared" si="108"/>
        <v>0</v>
      </c>
      <c r="H148" s="23">
        <f t="shared" si="108"/>
        <v>0</v>
      </c>
      <c r="I148" s="23">
        <f t="shared" si="108"/>
        <v>0</v>
      </c>
      <c r="J148" s="23">
        <f t="shared" si="108"/>
        <v>0</v>
      </c>
      <c r="K148" s="23">
        <f t="shared" si="108"/>
        <v>0</v>
      </c>
      <c r="L148" s="23">
        <f t="shared" si="108"/>
        <v>0</v>
      </c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spans="2:23" ht="15" hidden="1" customHeight="1" x14ac:dyDescent="0.4">
      <c r="B149" s="4" t="s">
        <v>144</v>
      </c>
      <c r="C149" s="23">
        <f t="shared" ref="C149:L149" si="109">CEILING(C12,10)</f>
        <v>0</v>
      </c>
      <c r="D149" s="23">
        <f t="shared" si="109"/>
        <v>0</v>
      </c>
      <c r="E149" s="23">
        <f t="shared" si="109"/>
        <v>0</v>
      </c>
      <c r="F149" s="23">
        <f t="shared" si="109"/>
        <v>0</v>
      </c>
      <c r="G149" s="23">
        <f t="shared" si="109"/>
        <v>0</v>
      </c>
      <c r="H149" s="23">
        <f t="shared" si="109"/>
        <v>0</v>
      </c>
      <c r="I149" s="23">
        <f t="shared" si="109"/>
        <v>0</v>
      </c>
      <c r="J149" s="23">
        <f t="shared" si="109"/>
        <v>0</v>
      </c>
      <c r="K149" s="23">
        <f t="shared" si="109"/>
        <v>0</v>
      </c>
      <c r="L149" s="23">
        <f t="shared" si="109"/>
        <v>0</v>
      </c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spans="2:23" ht="15" hidden="1" customHeight="1" x14ac:dyDescent="0.4">
      <c r="B150" s="4" t="s">
        <v>139</v>
      </c>
      <c r="C150" s="23" t="e">
        <f>IF(C215=1,"1",IF(C215=2,"2",IF(C215=3,"2",IF(C215=4,"2"))))</f>
        <v>#VALUE!</v>
      </c>
      <c r="D150" s="23" t="e">
        <f t="shared" ref="D150:L150" si="110">IF(D215=1,"1",IF(D215=2,"2",IF(D215=3,"2",IF(D215=4,"2"))))</f>
        <v>#VALUE!</v>
      </c>
      <c r="E150" s="23" t="e">
        <f t="shared" si="110"/>
        <v>#VALUE!</v>
      </c>
      <c r="F150" s="23" t="e">
        <f t="shared" ref="F150:G150" si="111">IF(F215=1,"1",IF(F215=2,"2",IF(F215=3,"2",IF(F215=4,"2"))))</f>
        <v>#VALUE!</v>
      </c>
      <c r="G150" s="23" t="e">
        <f t="shared" si="111"/>
        <v>#VALUE!</v>
      </c>
      <c r="H150" s="23" t="e">
        <f t="shared" si="110"/>
        <v>#VALUE!</v>
      </c>
      <c r="I150" s="23" t="e">
        <f t="shared" si="110"/>
        <v>#VALUE!</v>
      </c>
      <c r="J150" s="23" t="e">
        <f t="shared" si="110"/>
        <v>#VALUE!</v>
      </c>
      <c r="K150" s="23" t="e">
        <f t="shared" si="110"/>
        <v>#VALUE!</v>
      </c>
      <c r="L150" s="23" t="e">
        <f t="shared" si="110"/>
        <v>#VALUE!</v>
      </c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spans="2:23" ht="15" hidden="1" customHeight="1" x14ac:dyDescent="0.4">
      <c r="B151" s="4" t="s">
        <v>140</v>
      </c>
      <c r="C151" s="23" t="e">
        <f>VALUE(CONCATENATE(C150,C146))</f>
        <v>#VALUE!</v>
      </c>
      <c r="D151" s="23" t="e">
        <f t="shared" ref="D151:L151" si="112">VALUE(CONCATENATE(D150,D146))</f>
        <v>#VALUE!</v>
      </c>
      <c r="E151" s="23" t="e">
        <f t="shared" si="112"/>
        <v>#VALUE!</v>
      </c>
      <c r="F151" s="23" t="e">
        <f t="shared" ref="F151:G151" si="113">VALUE(CONCATENATE(F150,F146))</f>
        <v>#VALUE!</v>
      </c>
      <c r="G151" s="23" t="e">
        <f t="shared" si="113"/>
        <v>#VALUE!</v>
      </c>
      <c r="H151" s="23" t="e">
        <f t="shared" si="112"/>
        <v>#VALUE!</v>
      </c>
      <c r="I151" s="23" t="e">
        <f t="shared" si="112"/>
        <v>#VALUE!</v>
      </c>
      <c r="J151" s="23" t="e">
        <f t="shared" si="112"/>
        <v>#VALUE!</v>
      </c>
      <c r="K151" s="23" t="e">
        <f t="shared" si="112"/>
        <v>#VALUE!</v>
      </c>
      <c r="L151" s="23" t="e">
        <f t="shared" si="112"/>
        <v>#VALUE!</v>
      </c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spans="2:23" ht="15" hidden="1" customHeight="1" x14ac:dyDescent="0.4">
      <c r="B152" s="4" t="s">
        <v>133</v>
      </c>
      <c r="C152" s="23" t="str">
        <f t="shared" ref="C152:L152" si="114">IF(C13&lt;=0,"-",IF(C11&gt;4,"8時間",IF(C11&lt;=4,"4時間")))</f>
        <v>-</v>
      </c>
      <c r="D152" s="23" t="str">
        <f t="shared" si="114"/>
        <v>-</v>
      </c>
      <c r="E152" s="23" t="str">
        <f t="shared" si="114"/>
        <v>-</v>
      </c>
      <c r="F152" s="23" t="str">
        <f t="shared" si="114"/>
        <v>-</v>
      </c>
      <c r="G152" s="23" t="str">
        <f t="shared" si="114"/>
        <v>-</v>
      </c>
      <c r="H152" s="23" t="str">
        <f t="shared" si="114"/>
        <v>-</v>
      </c>
      <c r="I152" s="23" t="str">
        <f t="shared" si="114"/>
        <v>-</v>
      </c>
      <c r="J152" s="23" t="str">
        <f t="shared" si="114"/>
        <v>-</v>
      </c>
      <c r="K152" s="23" t="str">
        <f t="shared" si="114"/>
        <v>-</v>
      </c>
      <c r="L152" s="23" t="str">
        <f t="shared" si="114"/>
        <v>-</v>
      </c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spans="2:23" ht="15" hidden="1" customHeight="1" x14ac:dyDescent="0.4">
      <c r="B153" s="4" t="s">
        <v>134</v>
      </c>
      <c r="C153" s="44" t="e">
        <f>VLOOKUP(C147,$B$1034:$E$1113,2,FALSE)</f>
        <v>#N/A</v>
      </c>
      <c r="D153" s="44" t="e">
        <f>VLOOKUP(D147,$B$1034:$E$1113,2,FALSE)</f>
        <v>#N/A</v>
      </c>
      <c r="E153" s="44" t="e">
        <f>VLOOKUP(E147,$B$1034:$E$1113,2,FALSE)</f>
        <v>#N/A</v>
      </c>
      <c r="F153" s="44" t="e">
        <f t="shared" ref="F153:G153" si="115">VLOOKUP(F147,$B$1034:$E$1113,2,FALSE)</f>
        <v>#N/A</v>
      </c>
      <c r="G153" s="44" t="e">
        <f t="shared" si="115"/>
        <v>#N/A</v>
      </c>
      <c r="H153" s="44" t="e">
        <f>VLOOKUP(H147,$B$1034:$E$1113,2,FALSE)</f>
        <v>#N/A</v>
      </c>
      <c r="I153" s="44" t="e">
        <f>VLOOKUP(I147,$B$1034:$E$1113,2,FALSE)</f>
        <v>#N/A</v>
      </c>
      <c r="J153" s="44" t="e">
        <f>VLOOKUP(J147,$B$1034:$E$1113,2,FALSE)</f>
        <v>#N/A</v>
      </c>
      <c r="K153" s="44" t="e">
        <f>VLOOKUP(K147,$B$1034:$E$1113,2,FALSE)</f>
        <v>#N/A</v>
      </c>
      <c r="L153" s="44" t="e">
        <f>VLOOKUP(L147,$B$1034:$E$1113,2,FALSE)</f>
        <v>#N/A</v>
      </c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</row>
    <row r="154" spans="2:23" ht="15" hidden="1" customHeight="1" x14ac:dyDescent="0.4">
      <c r="B154" s="4" t="s">
        <v>138</v>
      </c>
      <c r="C154" s="44" t="e">
        <f>VLOOKUP(C147,$B$1034:$E$1113,3,FALSE)</f>
        <v>#N/A</v>
      </c>
      <c r="D154" s="44" t="e">
        <f>VLOOKUP(D147,$B$1034:$E$1113,3,FALSE)</f>
        <v>#N/A</v>
      </c>
      <c r="E154" s="44" t="e">
        <f>VLOOKUP(E147,$B$1034:$E$1113,3,FALSE)</f>
        <v>#N/A</v>
      </c>
      <c r="F154" s="44" t="e">
        <f t="shared" ref="F154:G154" si="116">VLOOKUP(F147,$B$1034:$E$1113,3,FALSE)</f>
        <v>#N/A</v>
      </c>
      <c r="G154" s="44" t="e">
        <f t="shared" si="116"/>
        <v>#N/A</v>
      </c>
      <c r="H154" s="44" t="e">
        <f>VLOOKUP(H147,$B$1034:$E$1113,3,FALSE)</f>
        <v>#N/A</v>
      </c>
      <c r="I154" s="44" t="e">
        <f>VLOOKUP(I147,$B$1034:$E$1113,3,FALSE)</f>
        <v>#N/A</v>
      </c>
      <c r="J154" s="44" t="e">
        <f>VLOOKUP(J147,$B$1034:$E$1113,3,FALSE)</f>
        <v>#N/A</v>
      </c>
      <c r="K154" s="44" t="e">
        <f>VLOOKUP(K147,$B$1034:$E$1113,3,FALSE)</f>
        <v>#N/A</v>
      </c>
      <c r="L154" s="44" t="e">
        <f>VLOOKUP(L147,$B$1034:$E$1113,3,FALSE)</f>
        <v>#N/A</v>
      </c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</row>
    <row r="155" spans="2:23" ht="15" hidden="1" customHeight="1" x14ac:dyDescent="0.4">
      <c r="B155" s="4" t="s">
        <v>137</v>
      </c>
      <c r="C155" s="44" t="e">
        <f>VLOOKUP(C147,$B$1034:$E$1113,4,FALSE)</f>
        <v>#N/A</v>
      </c>
      <c r="D155" s="44" t="e">
        <f>VLOOKUP(D147,$B$1034:$E$1113,4,FALSE)</f>
        <v>#N/A</v>
      </c>
      <c r="E155" s="44" t="e">
        <f>VLOOKUP(E147,$B$1034:$E$1113,4,FALSE)</f>
        <v>#N/A</v>
      </c>
      <c r="F155" s="44" t="e">
        <f t="shared" ref="F155:G155" si="117">VLOOKUP(F147,$B$1034:$E$1113,4,FALSE)</f>
        <v>#N/A</v>
      </c>
      <c r="G155" s="44" t="e">
        <f t="shared" si="117"/>
        <v>#N/A</v>
      </c>
      <c r="H155" s="44" t="e">
        <f>VLOOKUP(H147,$B$1034:$E$1113,4,FALSE)</f>
        <v>#N/A</v>
      </c>
      <c r="I155" s="44" t="e">
        <f>VLOOKUP(I147,$B$1034:$E$1113,4,FALSE)</f>
        <v>#N/A</v>
      </c>
      <c r="J155" s="44" t="e">
        <f>VLOOKUP(J147,$B$1034:$E$1113,4,FALSE)</f>
        <v>#N/A</v>
      </c>
      <c r="K155" s="44" t="e">
        <f>VLOOKUP(K147,$B$1034:$E$1113,4,FALSE)</f>
        <v>#N/A</v>
      </c>
      <c r="L155" s="44" t="e">
        <f>VLOOKUP(L147,$B$1034:$E$1113,4,FALSE)</f>
        <v>#N/A</v>
      </c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</row>
    <row r="156" spans="2:23" ht="15" hidden="1" customHeight="1" x14ac:dyDescent="0.4">
      <c r="B156" s="4" t="s">
        <v>136</v>
      </c>
      <c r="C156" s="45" t="e">
        <f>VLOOKUP(C151,$B$158:C161,C145)</f>
        <v>#VALUE!</v>
      </c>
      <c r="D156" s="45" t="e">
        <f>VLOOKUP(D151,$B$158:D161,D145)</f>
        <v>#VALUE!</v>
      </c>
      <c r="E156" s="45" t="e">
        <f>VLOOKUP(E151,$B$158:E161,E145)</f>
        <v>#VALUE!</v>
      </c>
      <c r="F156" s="45" t="e">
        <f>VLOOKUP(F151,$B$158:F161,F145)</f>
        <v>#VALUE!</v>
      </c>
      <c r="G156" s="45" t="e">
        <f>VLOOKUP(G151,$B$158:G161,G145)</f>
        <v>#VALUE!</v>
      </c>
      <c r="H156" s="45" t="e">
        <f>VLOOKUP(H151,$B$158:H161,H145)</f>
        <v>#VALUE!</v>
      </c>
      <c r="I156" s="45" t="e">
        <f>VLOOKUP(I151,$B$158:I161,I145)</f>
        <v>#VALUE!</v>
      </c>
      <c r="J156" s="45" t="e">
        <f>VLOOKUP(J151,$B$158:J161,J145)</f>
        <v>#VALUE!</v>
      </c>
      <c r="K156" s="45" t="e">
        <f>VLOOKUP(K151,$B$158:K161,K145)</f>
        <v>#VALUE!</v>
      </c>
      <c r="L156" s="45" t="e">
        <f>VLOOKUP(L151,$B$158:L161,L145)</f>
        <v>#VALUE!</v>
      </c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</row>
    <row r="157" spans="2:23" ht="15" hidden="1" customHeight="1" x14ac:dyDescent="0.4">
      <c r="B157" s="4" t="s">
        <v>141</v>
      </c>
      <c r="H157" s="4"/>
      <c r="I157" s="4"/>
      <c r="J157" s="4"/>
    </row>
    <row r="158" spans="2:23" ht="15" hidden="1" customHeight="1" x14ac:dyDescent="0.4">
      <c r="B158" s="4">
        <v>14</v>
      </c>
      <c r="C158" s="45">
        <f>IF(50&gt;=C149,0,(C149-50)/10*C154)</f>
        <v>0</v>
      </c>
      <c r="D158" s="45">
        <f t="shared" ref="D158:L158" si="118">IF(50&gt;=D149,0,(D149-50)/10*D154)</f>
        <v>0</v>
      </c>
      <c r="E158" s="45">
        <f t="shared" si="118"/>
        <v>0</v>
      </c>
      <c r="F158" s="45">
        <f t="shared" ref="F158:G158" si="119">IF(50&gt;=F149,0,(F149-50)/10*F154)</f>
        <v>0</v>
      </c>
      <c r="G158" s="45">
        <f t="shared" si="119"/>
        <v>0</v>
      </c>
      <c r="H158" s="45">
        <f t="shared" si="118"/>
        <v>0</v>
      </c>
      <c r="I158" s="45">
        <f t="shared" si="118"/>
        <v>0</v>
      </c>
      <c r="J158" s="45">
        <f t="shared" si="118"/>
        <v>0</v>
      </c>
      <c r="K158" s="45">
        <f t="shared" si="118"/>
        <v>0</v>
      </c>
      <c r="L158" s="45">
        <f t="shared" si="118"/>
        <v>0</v>
      </c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</row>
    <row r="159" spans="2:23" ht="15" hidden="1" customHeight="1" x14ac:dyDescent="0.4">
      <c r="B159" s="4">
        <v>18</v>
      </c>
      <c r="C159" s="45">
        <f>IF(100&gt;=C149,0,(C149-100)/10*C154)</f>
        <v>0</v>
      </c>
      <c r="D159" s="45">
        <f t="shared" ref="D159:L159" si="120">IF(100&gt;=D149,0,(D149-100)/10*D154)</f>
        <v>0</v>
      </c>
      <c r="E159" s="45">
        <f t="shared" si="120"/>
        <v>0</v>
      </c>
      <c r="F159" s="45">
        <f t="shared" ref="F159:G159" si="121">IF(100&gt;=F149,0,(F149-100)/10*F154)</f>
        <v>0</v>
      </c>
      <c r="G159" s="45">
        <f t="shared" si="121"/>
        <v>0</v>
      </c>
      <c r="H159" s="45">
        <f t="shared" si="120"/>
        <v>0</v>
      </c>
      <c r="I159" s="45">
        <f t="shared" si="120"/>
        <v>0</v>
      </c>
      <c r="J159" s="45">
        <f t="shared" si="120"/>
        <v>0</v>
      </c>
      <c r="K159" s="45">
        <f t="shared" si="120"/>
        <v>0</v>
      </c>
      <c r="L159" s="45">
        <f t="shared" si="120"/>
        <v>0</v>
      </c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</row>
    <row r="160" spans="2:23" ht="15" hidden="1" customHeight="1" x14ac:dyDescent="0.4">
      <c r="B160" s="4">
        <v>24</v>
      </c>
      <c r="C160" s="45">
        <f>IF(60&gt;=C149,0,(C149-60)/10*C154)</f>
        <v>0</v>
      </c>
      <c r="D160" s="45">
        <f t="shared" ref="D160:L160" si="122">IF(60&gt;=D149,0,(D149-60)/10*D154)</f>
        <v>0</v>
      </c>
      <c r="E160" s="45">
        <f t="shared" si="122"/>
        <v>0</v>
      </c>
      <c r="F160" s="45">
        <f t="shared" ref="F160:G160" si="123">IF(60&gt;=F149,0,(F149-60)/10*F154)</f>
        <v>0</v>
      </c>
      <c r="G160" s="45">
        <f t="shared" si="123"/>
        <v>0</v>
      </c>
      <c r="H160" s="45">
        <f t="shared" si="122"/>
        <v>0</v>
      </c>
      <c r="I160" s="45">
        <f t="shared" si="122"/>
        <v>0</v>
      </c>
      <c r="J160" s="45">
        <f t="shared" si="122"/>
        <v>0</v>
      </c>
      <c r="K160" s="45">
        <f t="shared" si="122"/>
        <v>0</v>
      </c>
      <c r="L160" s="45">
        <f t="shared" si="122"/>
        <v>0</v>
      </c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</row>
    <row r="161" spans="2:23" ht="15" hidden="1" customHeight="1" x14ac:dyDescent="0.4">
      <c r="B161" s="4">
        <v>28</v>
      </c>
      <c r="C161" s="45">
        <f>IF(130&gt;=C149,0,(C149-130)/10*C154)</f>
        <v>0</v>
      </c>
      <c r="D161" s="45">
        <f t="shared" ref="D161:L161" si="124">IF(130&gt;=D149,0,(D149-130)/10*D154)</f>
        <v>0</v>
      </c>
      <c r="E161" s="45">
        <f t="shared" si="124"/>
        <v>0</v>
      </c>
      <c r="F161" s="45">
        <f t="shared" ref="F161:G161" si="125">IF(130&gt;=F149,0,(F149-130)/10*F154)</f>
        <v>0</v>
      </c>
      <c r="G161" s="45">
        <f t="shared" si="125"/>
        <v>0</v>
      </c>
      <c r="H161" s="45">
        <f t="shared" si="124"/>
        <v>0</v>
      </c>
      <c r="I161" s="45">
        <f t="shared" si="124"/>
        <v>0</v>
      </c>
      <c r="J161" s="45">
        <f t="shared" si="124"/>
        <v>0</v>
      </c>
      <c r="K161" s="45">
        <f t="shared" si="124"/>
        <v>0</v>
      </c>
      <c r="L161" s="45">
        <f t="shared" si="124"/>
        <v>0</v>
      </c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</row>
    <row r="162" spans="2:23" ht="15" hidden="1" customHeight="1" x14ac:dyDescent="0.4">
      <c r="B162" s="4" t="s">
        <v>135</v>
      </c>
      <c r="C162" s="4" t="e">
        <f>VLOOKUP(C146,$B$164:C165,C145,FALSE)</f>
        <v>#N/A</v>
      </c>
      <c r="D162" s="4" t="e">
        <f>VLOOKUP(D146,$B$164:D165,D145,FALSE)</f>
        <v>#N/A</v>
      </c>
      <c r="E162" s="4" t="e">
        <f>VLOOKUP(E146,$B$164:E165,E145,FALSE)</f>
        <v>#N/A</v>
      </c>
      <c r="F162" s="4" t="e">
        <f>VLOOKUP(F146,$B$164:F165,F145,FALSE)</f>
        <v>#N/A</v>
      </c>
      <c r="G162" s="4" t="e">
        <f>VLOOKUP(G146,$B$164:G165,G145,FALSE)</f>
        <v>#N/A</v>
      </c>
      <c r="H162" s="4" t="e">
        <f>VLOOKUP(H146,$B$164:H165,H145,FALSE)</f>
        <v>#N/A</v>
      </c>
      <c r="I162" s="4" t="e">
        <f>VLOOKUP(I146,$B$164:I165,I145,FALSE)</f>
        <v>#N/A</v>
      </c>
      <c r="J162" s="4" t="e">
        <f>VLOOKUP(J146,$B$164:J165,J145,FALSE)</f>
        <v>#N/A</v>
      </c>
      <c r="K162" s="4" t="e">
        <f>VLOOKUP(K146,$B$164:K165,K145,FALSE)</f>
        <v>#N/A</v>
      </c>
      <c r="L162" s="4" t="e">
        <f>VLOOKUP(L146,$B$164:L165,L145,FALSE)</f>
        <v>#N/A</v>
      </c>
    </row>
    <row r="163" spans="2:23" ht="15" hidden="1" customHeight="1" x14ac:dyDescent="0.4">
      <c r="B163" s="4" t="s">
        <v>142</v>
      </c>
      <c r="H163" s="4"/>
      <c r="I163" s="4"/>
      <c r="J163" s="4"/>
    </row>
    <row r="164" spans="2:23" ht="15" hidden="1" customHeight="1" x14ac:dyDescent="0.4">
      <c r="B164" s="4">
        <v>4</v>
      </c>
      <c r="C164" s="23">
        <f>IF(4&gt;=C148,0,(C148-4)*C155)</f>
        <v>0</v>
      </c>
      <c r="D164" s="23">
        <f t="shared" ref="D164:L164" si="126">IF(4&gt;=D148,0,(D148-4)*D155)</f>
        <v>0</v>
      </c>
      <c r="E164" s="23">
        <f t="shared" si="126"/>
        <v>0</v>
      </c>
      <c r="F164" s="23">
        <f t="shared" ref="F164:G164" si="127">IF(4&gt;=F148,0,(F148-4)*F155)</f>
        <v>0</v>
      </c>
      <c r="G164" s="23">
        <f t="shared" si="127"/>
        <v>0</v>
      </c>
      <c r="H164" s="23">
        <f t="shared" si="126"/>
        <v>0</v>
      </c>
      <c r="I164" s="23">
        <f t="shared" si="126"/>
        <v>0</v>
      </c>
      <c r="J164" s="23">
        <f t="shared" si="126"/>
        <v>0</v>
      </c>
      <c r="K164" s="23">
        <f t="shared" si="126"/>
        <v>0</v>
      </c>
      <c r="L164" s="23">
        <f t="shared" si="126"/>
        <v>0</v>
      </c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spans="2:23" ht="15" hidden="1" customHeight="1" x14ac:dyDescent="0.4">
      <c r="B165" s="4">
        <v>8</v>
      </c>
      <c r="C165" s="23">
        <f>IF(8&gt;=C148,0,(C148-8)*C155)</f>
        <v>0</v>
      </c>
      <c r="D165" s="23">
        <f t="shared" ref="D165:L165" si="128">IF(8&gt;=D148,0,(D148-8)*D155)</f>
        <v>0</v>
      </c>
      <c r="E165" s="23">
        <f t="shared" si="128"/>
        <v>0</v>
      </c>
      <c r="F165" s="23">
        <f t="shared" ref="F165:G165" si="129">IF(8&gt;=F148,0,(F148-8)*F155)</f>
        <v>0</v>
      </c>
      <c r="G165" s="23">
        <f t="shared" si="129"/>
        <v>0</v>
      </c>
      <c r="H165" s="23">
        <f>IF(8&gt;=H148,0,(H148-8)*H155)</f>
        <v>0</v>
      </c>
      <c r="I165" s="23">
        <f t="shared" si="128"/>
        <v>0</v>
      </c>
      <c r="J165" s="23">
        <f t="shared" si="128"/>
        <v>0</v>
      </c>
      <c r="K165" s="23">
        <f t="shared" si="128"/>
        <v>0</v>
      </c>
      <c r="L165" s="23">
        <f t="shared" si="128"/>
        <v>0</v>
      </c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  <row r="166" spans="2:23" ht="15" hidden="1" customHeight="1" x14ac:dyDescent="0.4">
      <c r="B166" s="4" t="s">
        <v>145</v>
      </c>
      <c r="C166" s="46" t="e">
        <f>+C153+C156+C162</f>
        <v>#N/A</v>
      </c>
      <c r="D166" s="46" t="e">
        <f t="shared" ref="D166:L166" si="130">+D153+D156+D162</f>
        <v>#N/A</v>
      </c>
      <c r="E166" s="46" t="e">
        <f t="shared" si="130"/>
        <v>#N/A</v>
      </c>
      <c r="F166" s="46" t="e">
        <f t="shared" ref="F166:G166" si="131">+F153+F156+F162</f>
        <v>#N/A</v>
      </c>
      <c r="G166" s="46" t="e">
        <f t="shared" si="131"/>
        <v>#N/A</v>
      </c>
      <c r="H166" s="46" t="e">
        <f t="shared" si="130"/>
        <v>#N/A</v>
      </c>
      <c r="I166" s="46" t="e">
        <f t="shared" si="130"/>
        <v>#N/A</v>
      </c>
      <c r="J166" s="46" t="e">
        <f t="shared" si="130"/>
        <v>#N/A</v>
      </c>
      <c r="K166" s="46" t="e">
        <f t="shared" si="130"/>
        <v>#N/A</v>
      </c>
      <c r="L166" s="46" t="e">
        <f t="shared" si="130"/>
        <v>#N/A</v>
      </c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</row>
    <row r="167" spans="2:23" ht="15" hidden="1" customHeight="1" x14ac:dyDescent="0.4"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</row>
    <row r="168" spans="2:23" ht="15" hidden="1" customHeight="1" x14ac:dyDescent="0.4">
      <c r="B168" s="4" t="s">
        <v>152</v>
      </c>
      <c r="C168" s="23"/>
      <c r="D168" s="23"/>
      <c r="E168" s="23"/>
      <c r="F168" s="23"/>
      <c r="G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</row>
    <row r="169" spans="2:23" ht="15" hidden="1" customHeight="1" x14ac:dyDescent="0.4">
      <c r="B169" s="4" t="s">
        <v>131</v>
      </c>
      <c r="C169" s="43" t="str">
        <f t="shared" ref="C169:L169" si="132">IF(C13&lt;=0,"-",IF(C13&lt;=4,4,IF(C13&gt;4,8)))</f>
        <v>-</v>
      </c>
      <c r="D169" s="43" t="str">
        <f t="shared" si="132"/>
        <v>-</v>
      </c>
      <c r="E169" s="43" t="str">
        <f t="shared" si="132"/>
        <v>-</v>
      </c>
      <c r="F169" s="43" t="str">
        <f t="shared" si="132"/>
        <v>-</v>
      </c>
      <c r="G169" s="43" t="str">
        <f t="shared" si="132"/>
        <v>-</v>
      </c>
      <c r="H169" s="43" t="str">
        <f t="shared" si="132"/>
        <v>-</v>
      </c>
      <c r="I169" s="43" t="str">
        <f t="shared" si="132"/>
        <v>-</v>
      </c>
      <c r="J169" s="43" t="str">
        <f t="shared" si="132"/>
        <v>-</v>
      </c>
      <c r="K169" s="43" t="str">
        <f t="shared" si="132"/>
        <v>-</v>
      </c>
      <c r="L169" s="43" t="str">
        <f t="shared" si="132"/>
        <v>-</v>
      </c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</row>
    <row r="170" spans="2:23" ht="15" hidden="1" customHeight="1" x14ac:dyDescent="0.4">
      <c r="B170" s="4" t="s">
        <v>132</v>
      </c>
      <c r="C170" s="23" t="e">
        <f>VALUE(CONCATENATE(C216,C169))</f>
        <v>#N/A</v>
      </c>
      <c r="D170" s="23" t="e">
        <f t="shared" ref="D170:L170" si="133">VALUE(CONCATENATE(D216,D169))</f>
        <v>#N/A</v>
      </c>
      <c r="E170" s="23" t="e">
        <f t="shared" si="133"/>
        <v>#N/A</v>
      </c>
      <c r="F170" s="23" t="e">
        <f t="shared" ref="F170:G170" si="134">VALUE(CONCATENATE(F216,F169))</f>
        <v>#N/A</v>
      </c>
      <c r="G170" s="23" t="e">
        <f t="shared" si="134"/>
        <v>#N/A</v>
      </c>
      <c r="H170" s="23" t="e">
        <f t="shared" si="133"/>
        <v>#N/A</v>
      </c>
      <c r="I170" s="23" t="e">
        <f t="shared" si="133"/>
        <v>#N/A</v>
      </c>
      <c r="J170" s="23" t="e">
        <f t="shared" si="133"/>
        <v>#N/A</v>
      </c>
      <c r="K170" s="23" t="e">
        <f t="shared" si="133"/>
        <v>#N/A</v>
      </c>
      <c r="L170" s="23" t="e">
        <f t="shared" si="133"/>
        <v>#N/A</v>
      </c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</row>
    <row r="171" spans="2:23" ht="15" hidden="1" customHeight="1" x14ac:dyDescent="0.4">
      <c r="B171" s="4" t="s">
        <v>143</v>
      </c>
      <c r="C171" s="23">
        <f t="shared" ref="C171:L171" si="135">CEILING(C13,1)</f>
        <v>0</v>
      </c>
      <c r="D171" s="23">
        <f t="shared" si="135"/>
        <v>0</v>
      </c>
      <c r="E171" s="23">
        <f t="shared" si="135"/>
        <v>0</v>
      </c>
      <c r="F171" s="23">
        <f t="shared" si="135"/>
        <v>0</v>
      </c>
      <c r="G171" s="23">
        <f t="shared" si="135"/>
        <v>0</v>
      </c>
      <c r="H171" s="23">
        <f t="shared" si="135"/>
        <v>0</v>
      </c>
      <c r="I171" s="23">
        <f t="shared" si="135"/>
        <v>0</v>
      </c>
      <c r="J171" s="23">
        <f t="shared" si="135"/>
        <v>0</v>
      </c>
      <c r="K171" s="23">
        <f t="shared" si="135"/>
        <v>0</v>
      </c>
      <c r="L171" s="23">
        <f t="shared" si="135"/>
        <v>0</v>
      </c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</row>
    <row r="172" spans="2:23" ht="15" hidden="1" customHeight="1" x14ac:dyDescent="0.4">
      <c r="B172" s="4" t="s">
        <v>144</v>
      </c>
      <c r="C172" s="23">
        <f t="shared" ref="C172:L172" si="136">CEILING(C14,10)</f>
        <v>0</v>
      </c>
      <c r="D172" s="23">
        <f t="shared" si="136"/>
        <v>0</v>
      </c>
      <c r="E172" s="23">
        <f t="shared" si="136"/>
        <v>0</v>
      </c>
      <c r="F172" s="23">
        <f t="shared" si="136"/>
        <v>0</v>
      </c>
      <c r="G172" s="23">
        <f t="shared" si="136"/>
        <v>0</v>
      </c>
      <c r="H172" s="23">
        <f t="shared" si="136"/>
        <v>0</v>
      </c>
      <c r="I172" s="23">
        <f t="shared" si="136"/>
        <v>0</v>
      </c>
      <c r="J172" s="23">
        <f t="shared" si="136"/>
        <v>0</v>
      </c>
      <c r="K172" s="23">
        <f t="shared" si="136"/>
        <v>0</v>
      </c>
      <c r="L172" s="23">
        <f t="shared" si="136"/>
        <v>0</v>
      </c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</row>
    <row r="173" spans="2:23" ht="15" hidden="1" customHeight="1" x14ac:dyDescent="0.4">
      <c r="B173" s="4" t="s">
        <v>139</v>
      </c>
      <c r="C173" s="23" t="e">
        <f>IF(C215=1,"1",IF(C215=2,"2",IF(C215=3,"2",IF(C215=4,"2"))))</f>
        <v>#VALUE!</v>
      </c>
      <c r="D173" s="23" t="e">
        <f t="shared" ref="D173:L173" si="137">IF(D215=1,"1",IF(D215=2,"2",IF(D215=3,"2",IF(D215=4,"2"))))</f>
        <v>#VALUE!</v>
      </c>
      <c r="E173" s="23" t="e">
        <f t="shared" si="137"/>
        <v>#VALUE!</v>
      </c>
      <c r="F173" s="23" t="e">
        <f t="shared" ref="F173:G173" si="138">IF(F215=1,"1",IF(F215=2,"2",IF(F215=3,"2",IF(F215=4,"2"))))</f>
        <v>#VALUE!</v>
      </c>
      <c r="G173" s="23" t="e">
        <f t="shared" si="138"/>
        <v>#VALUE!</v>
      </c>
      <c r="H173" s="23" t="e">
        <f t="shared" si="137"/>
        <v>#VALUE!</v>
      </c>
      <c r="I173" s="23" t="e">
        <f t="shared" si="137"/>
        <v>#VALUE!</v>
      </c>
      <c r="J173" s="23" t="e">
        <f t="shared" si="137"/>
        <v>#VALUE!</v>
      </c>
      <c r="K173" s="23" t="e">
        <f t="shared" si="137"/>
        <v>#VALUE!</v>
      </c>
      <c r="L173" s="23" t="e">
        <f t="shared" si="137"/>
        <v>#VALUE!</v>
      </c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</row>
    <row r="174" spans="2:23" ht="15" hidden="1" customHeight="1" x14ac:dyDescent="0.4">
      <c r="B174" s="4" t="s">
        <v>140</v>
      </c>
      <c r="C174" s="23" t="e">
        <f>VALUE(CONCATENATE(C173,C169))</f>
        <v>#VALUE!</v>
      </c>
      <c r="D174" s="23" t="e">
        <f t="shared" ref="D174:L174" si="139">VALUE(CONCATENATE(D173,D169))</f>
        <v>#VALUE!</v>
      </c>
      <c r="E174" s="23" t="e">
        <f t="shared" si="139"/>
        <v>#VALUE!</v>
      </c>
      <c r="F174" s="23" t="e">
        <f t="shared" ref="F174:G174" si="140">VALUE(CONCATENATE(F173,F169))</f>
        <v>#VALUE!</v>
      </c>
      <c r="G174" s="23" t="e">
        <f t="shared" si="140"/>
        <v>#VALUE!</v>
      </c>
      <c r="H174" s="23" t="e">
        <f t="shared" si="139"/>
        <v>#VALUE!</v>
      </c>
      <c r="I174" s="23" t="e">
        <f t="shared" si="139"/>
        <v>#VALUE!</v>
      </c>
      <c r="J174" s="23" t="e">
        <f t="shared" si="139"/>
        <v>#VALUE!</v>
      </c>
      <c r="K174" s="23" t="e">
        <f t="shared" si="139"/>
        <v>#VALUE!</v>
      </c>
      <c r="L174" s="23" t="e">
        <f t="shared" si="139"/>
        <v>#VALUE!</v>
      </c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</row>
    <row r="175" spans="2:23" ht="15" hidden="1" customHeight="1" x14ac:dyDescent="0.4">
      <c r="B175" s="4" t="s">
        <v>133</v>
      </c>
      <c r="C175" s="45" t="e">
        <f>IF(C13&gt;4,"8時間",IF(#REF!&lt;=4,"4時間"))</f>
        <v>#REF!</v>
      </c>
      <c r="D175" s="45" t="e">
        <f>IF(D13&gt;4,"8時間",IF(#REF!&lt;=4,"4時間"))</f>
        <v>#REF!</v>
      </c>
      <c r="E175" s="45" t="e">
        <f>IF(E13&gt;4,"8時間",IF(#REF!&lt;=4,"4時間"))</f>
        <v>#REF!</v>
      </c>
      <c r="F175" s="45" t="e">
        <f>IF(F13&gt;4,"8時間",IF(#REF!&lt;=4,"4時間"))</f>
        <v>#REF!</v>
      </c>
      <c r="G175" s="45" t="e">
        <f>IF(G13&gt;4,"8時間",IF(#REF!&lt;=4,"4時間"))</f>
        <v>#REF!</v>
      </c>
      <c r="H175" s="45" t="e">
        <f>IF(H13&gt;4,"8時間",IF(#REF!&lt;=4,"4時間"))</f>
        <v>#REF!</v>
      </c>
      <c r="I175" s="45" t="e">
        <f>IF(I13&gt;4,"8時間",IF(#REF!&lt;=4,"4時間"))</f>
        <v>#REF!</v>
      </c>
      <c r="J175" s="45" t="e">
        <f>IF(J13&gt;4,"8時間",IF(#REF!&lt;=4,"4時間"))</f>
        <v>#REF!</v>
      </c>
      <c r="K175" s="45" t="e">
        <f>IF(K13&gt;4,"8時間",IF(#REF!&lt;=4,"4時間"))</f>
        <v>#REF!</v>
      </c>
      <c r="L175" s="45" t="e">
        <f>IF(L13&gt;4,"8時間",IF(#REF!&lt;=4,"4時間"))</f>
        <v>#REF!</v>
      </c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</row>
    <row r="176" spans="2:23" ht="15" hidden="1" customHeight="1" x14ac:dyDescent="0.4">
      <c r="B176" s="4" t="s">
        <v>134</v>
      </c>
      <c r="C176" s="44" t="str">
        <f>IFERROR(VLOOKUP(C170,$B$1034:$E$1113,2,FALSE),"-")</f>
        <v>-</v>
      </c>
      <c r="D176" s="44" t="str">
        <f>IFERROR(VLOOKUP(D170,$B$1034:$E$1113,2,FALSE),"-")</f>
        <v>-</v>
      </c>
      <c r="E176" s="44" t="str">
        <f>IFERROR(VLOOKUP(E170,$B$1034:$E$1113,2,FALSE),"-")</f>
        <v>-</v>
      </c>
      <c r="F176" s="44" t="str">
        <f t="shared" ref="F176:G176" si="141">IFERROR(VLOOKUP(F170,$B$1034:$E$1113,2,FALSE),"-")</f>
        <v>-</v>
      </c>
      <c r="G176" s="44" t="str">
        <f t="shared" si="141"/>
        <v>-</v>
      </c>
      <c r="H176" s="44" t="str">
        <f>IFERROR(VLOOKUP(H170,$B$1034:$E$1113,2,FALSE),"-")</f>
        <v>-</v>
      </c>
      <c r="I176" s="44" t="str">
        <f>IFERROR(VLOOKUP(I170,$B$1034:$E$1113,2,FALSE),"-")</f>
        <v>-</v>
      </c>
      <c r="J176" s="44" t="str">
        <f>IFERROR(VLOOKUP(J170,$B$1034:$E$1113,2,FALSE),"-")</f>
        <v>-</v>
      </c>
      <c r="K176" s="44" t="str">
        <f>IFERROR(VLOOKUP(K170,$B$1034:$E$1113,2,FALSE),"-")</f>
        <v>-</v>
      </c>
      <c r="L176" s="44" t="str">
        <f>IFERROR(VLOOKUP(L170,$B$1034:$E$1113,2,FALSE),"-")</f>
        <v>-</v>
      </c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</row>
    <row r="177" spans="2:23" ht="15" hidden="1" customHeight="1" x14ac:dyDescent="0.4">
      <c r="B177" s="4" t="s">
        <v>138</v>
      </c>
      <c r="C177" s="44" t="str">
        <f>IFERROR(VLOOKUP(C170,$B$1034:$E$1113,3,FALSE),"-")</f>
        <v>-</v>
      </c>
      <c r="D177" s="44" t="str">
        <f>IFERROR(VLOOKUP(D170,$B$1034:$E$1113,3,FALSE),"-")</f>
        <v>-</v>
      </c>
      <c r="E177" s="44" t="str">
        <f>IFERROR(VLOOKUP(E170,$B$1034:$E$1113,3,FALSE),"-")</f>
        <v>-</v>
      </c>
      <c r="F177" s="44" t="str">
        <f t="shared" ref="F177:G177" si="142">IFERROR(VLOOKUP(F170,$B$1034:$E$1113,3,FALSE),"-")</f>
        <v>-</v>
      </c>
      <c r="G177" s="44" t="str">
        <f t="shared" si="142"/>
        <v>-</v>
      </c>
      <c r="H177" s="44" t="str">
        <f>IFERROR(VLOOKUP(H170,$B$1034:$E$1113,3,FALSE),"-")</f>
        <v>-</v>
      </c>
      <c r="I177" s="44" t="str">
        <f>IFERROR(VLOOKUP(I170,$B$1034:$E$1113,3,FALSE),"-")</f>
        <v>-</v>
      </c>
      <c r="J177" s="44" t="str">
        <f>IFERROR(VLOOKUP(J170,$B$1034:$E$1113,3,FALSE),"-")</f>
        <v>-</v>
      </c>
      <c r="K177" s="44" t="str">
        <f>IFERROR(VLOOKUP(K170,$B$1034:$E$1113,3,FALSE),"-")</f>
        <v>-</v>
      </c>
      <c r="L177" s="44" t="str">
        <f>IFERROR(VLOOKUP(L170,$B$1034:$E$1113,3,FALSE),"-")</f>
        <v>-</v>
      </c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</row>
    <row r="178" spans="2:23" ht="15" hidden="1" customHeight="1" x14ac:dyDescent="0.4">
      <c r="B178" s="4" t="s">
        <v>137</v>
      </c>
      <c r="C178" s="44" t="str">
        <f>IFERROR(VLOOKUP(C170,$B$1034:$E$1113,4,FALSE),"-")</f>
        <v>-</v>
      </c>
      <c r="D178" s="44" t="str">
        <f>IFERROR(VLOOKUP(D170,$B$1034:$E$1113,4,FALSE),"-")</f>
        <v>-</v>
      </c>
      <c r="E178" s="44" t="str">
        <f>IFERROR(VLOOKUP(E170,$B$1034:$E$1113,4,FALSE),"-")</f>
        <v>-</v>
      </c>
      <c r="F178" s="44" t="str">
        <f t="shared" ref="F178:G178" si="143">IFERROR(VLOOKUP(F170,$B$1034:$E$1113,4,FALSE),"-")</f>
        <v>-</v>
      </c>
      <c r="G178" s="44" t="str">
        <f t="shared" si="143"/>
        <v>-</v>
      </c>
      <c r="H178" s="44" t="str">
        <f>IFERROR(VLOOKUP(H170,$B$1034:$E$1113,4,FALSE),"-")</f>
        <v>-</v>
      </c>
      <c r="I178" s="44" t="str">
        <f>IFERROR(VLOOKUP(I170,$B$1034:$E$1113,4,FALSE),"-")</f>
        <v>-</v>
      </c>
      <c r="J178" s="44" t="str">
        <f>IFERROR(VLOOKUP(J170,$B$1034:$E$1113,4,FALSE),"-")</f>
        <v>-</v>
      </c>
      <c r="K178" s="44" t="str">
        <f>IFERROR(VLOOKUP(K170,$B$1034:$E$1113,4,FALSE),"-")</f>
        <v>-</v>
      </c>
      <c r="L178" s="44" t="str">
        <f>IFERROR(VLOOKUP(L170,$B$1034:$E$1113,4,FALSE),"-")</f>
        <v>-</v>
      </c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</row>
    <row r="179" spans="2:23" ht="15" hidden="1" customHeight="1" x14ac:dyDescent="0.4">
      <c r="B179" s="4" t="s">
        <v>136</v>
      </c>
      <c r="C179" s="45" t="str">
        <f>IFERROR(VLOOKUP(C151,$B$181:C184,C145),"-")</f>
        <v>-</v>
      </c>
      <c r="D179" s="45" t="str">
        <f>IFERROR(VLOOKUP(D151,$B$181:D184,D145),"-")</f>
        <v>-</v>
      </c>
      <c r="E179" s="45" t="str">
        <f>IFERROR(VLOOKUP(E151,$B$181:E184,E145),"-")</f>
        <v>-</v>
      </c>
      <c r="F179" s="45" t="str">
        <f>IFERROR(VLOOKUP(F151,$B$181:F184,F145),"-")</f>
        <v>-</v>
      </c>
      <c r="G179" s="45" t="str">
        <f>IFERROR(VLOOKUP(G151,$B$181:G184,G145),"-")</f>
        <v>-</v>
      </c>
      <c r="H179" s="45" t="str">
        <f>IFERROR(VLOOKUP(H151,$B$181:H184,H145),"-")</f>
        <v>-</v>
      </c>
      <c r="I179" s="45" t="str">
        <f>IFERROR(VLOOKUP(I151,$B$181:I184,I145),"-")</f>
        <v>-</v>
      </c>
      <c r="J179" s="45" t="str">
        <f>IFERROR(VLOOKUP(J151,$B$181:J184,J145),"-")</f>
        <v>-</v>
      </c>
      <c r="K179" s="45" t="str">
        <f>IFERROR(VLOOKUP(K151,$B$181:K184,K145),"-")</f>
        <v>-</v>
      </c>
      <c r="L179" s="45" t="str">
        <f>IFERROR(VLOOKUP(L151,$B$181:L184,L145),"-")</f>
        <v>-</v>
      </c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</row>
    <row r="180" spans="2:23" ht="15" hidden="1" customHeight="1" x14ac:dyDescent="0.4">
      <c r="B180" s="4" t="s">
        <v>141</v>
      </c>
      <c r="H180" s="4"/>
      <c r="I180" s="4"/>
      <c r="J180" s="4"/>
    </row>
    <row r="181" spans="2:23" ht="15" hidden="1" customHeight="1" x14ac:dyDescent="0.4">
      <c r="B181" s="4">
        <v>14</v>
      </c>
      <c r="C181" s="45">
        <f>IF(50&gt;=C172,0,(C172-50)/10*C177)</f>
        <v>0</v>
      </c>
      <c r="D181" s="45">
        <f t="shared" ref="D181:L181" si="144">IF(50&gt;=D172,0,(D172-50)/10*D177)</f>
        <v>0</v>
      </c>
      <c r="E181" s="45">
        <f t="shared" si="144"/>
        <v>0</v>
      </c>
      <c r="F181" s="45">
        <f t="shared" ref="F181:G181" si="145">IF(50&gt;=F172,0,(F172-50)/10*F177)</f>
        <v>0</v>
      </c>
      <c r="G181" s="45">
        <f t="shared" si="145"/>
        <v>0</v>
      </c>
      <c r="H181" s="45">
        <f t="shared" si="144"/>
        <v>0</v>
      </c>
      <c r="I181" s="45">
        <f t="shared" si="144"/>
        <v>0</v>
      </c>
      <c r="J181" s="45">
        <f t="shared" si="144"/>
        <v>0</v>
      </c>
      <c r="K181" s="45">
        <f t="shared" si="144"/>
        <v>0</v>
      </c>
      <c r="L181" s="45">
        <f t="shared" si="144"/>
        <v>0</v>
      </c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</row>
    <row r="182" spans="2:23" ht="15" hidden="1" customHeight="1" x14ac:dyDescent="0.4">
      <c r="B182" s="4">
        <v>18</v>
      </c>
      <c r="C182" s="45">
        <f>IF(100&gt;=C172,0,(C172-100)/10*C177)</f>
        <v>0</v>
      </c>
      <c r="D182" s="45">
        <f t="shared" ref="D182:L182" si="146">IF(100&gt;=D172,0,(D172-100)/10*D177)</f>
        <v>0</v>
      </c>
      <c r="E182" s="45">
        <f t="shared" si="146"/>
        <v>0</v>
      </c>
      <c r="F182" s="45">
        <f t="shared" ref="F182:G182" si="147">IF(100&gt;=F172,0,(F172-100)/10*F177)</f>
        <v>0</v>
      </c>
      <c r="G182" s="45">
        <f t="shared" si="147"/>
        <v>0</v>
      </c>
      <c r="H182" s="45">
        <f t="shared" si="146"/>
        <v>0</v>
      </c>
      <c r="I182" s="45">
        <f t="shared" si="146"/>
        <v>0</v>
      </c>
      <c r="J182" s="45">
        <f t="shared" si="146"/>
        <v>0</v>
      </c>
      <c r="K182" s="45">
        <f t="shared" si="146"/>
        <v>0</v>
      </c>
      <c r="L182" s="45">
        <f t="shared" si="146"/>
        <v>0</v>
      </c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</row>
    <row r="183" spans="2:23" ht="15" hidden="1" customHeight="1" x14ac:dyDescent="0.4">
      <c r="B183" s="4">
        <v>24</v>
      </c>
      <c r="C183" s="45">
        <f>IF(60&gt;=C172,0,(C172-60)/10*C177)</f>
        <v>0</v>
      </c>
      <c r="D183" s="45">
        <f t="shared" ref="D183:L183" si="148">IF(60&gt;=D172,0,(D172-60)/10*D177)</f>
        <v>0</v>
      </c>
      <c r="E183" s="45">
        <f t="shared" si="148"/>
        <v>0</v>
      </c>
      <c r="F183" s="45">
        <f t="shared" ref="F183:G183" si="149">IF(60&gt;=F172,0,(F172-60)/10*F177)</f>
        <v>0</v>
      </c>
      <c r="G183" s="45">
        <f t="shared" si="149"/>
        <v>0</v>
      </c>
      <c r="H183" s="45">
        <f t="shared" si="148"/>
        <v>0</v>
      </c>
      <c r="I183" s="45">
        <f t="shared" si="148"/>
        <v>0</v>
      </c>
      <c r="J183" s="45">
        <f t="shared" si="148"/>
        <v>0</v>
      </c>
      <c r="K183" s="45">
        <f t="shared" si="148"/>
        <v>0</v>
      </c>
      <c r="L183" s="45">
        <f t="shared" si="148"/>
        <v>0</v>
      </c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</row>
    <row r="184" spans="2:23" ht="15" hidden="1" customHeight="1" x14ac:dyDescent="0.4">
      <c r="B184" s="4">
        <v>28</v>
      </c>
      <c r="C184" s="45">
        <f>IF(130&gt;=C172,0,(C172-130)/10*C177)</f>
        <v>0</v>
      </c>
      <c r="D184" s="45">
        <f t="shared" ref="D184:L184" si="150">IF(130&gt;=D172,0,(D172-130)/10*D177)</f>
        <v>0</v>
      </c>
      <c r="E184" s="45">
        <f t="shared" si="150"/>
        <v>0</v>
      </c>
      <c r="F184" s="45">
        <f t="shared" ref="F184:G184" si="151">IF(130&gt;=F172,0,(F172-130)/10*F177)</f>
        <v>0</v>
      </c>
      <c r="G184" s="45">
        <f t="shared" si="151"/>
        <v>0</v>
      </c>
      <c r="H184" s="45">
        <f t="shared" si="150"/>
        <v>0</v>
      </c>
      <c r="I184" s="45">
        <f t="shared" si="150"/>
        <v>0</v>
      </c>
      <c r="J184" s="45">
        <f t="shared" si="150"/>
        <v>0</v>
      </c>
      <c r="K184" s="45">
        <f t="shared" si="150"/>
        <v>0</v>
      </c>
      <c r="L184" s="45">
        <f t="shared" si="150"/>
        <v>0</v>
      </c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</row>
    <row r="185" spans="2:23" ht="15" hidden="1" customHeight="1" x14ac:dyDescent="0.4">
      <c r="B185" s="4" t="s">
        <v>135</v>
      </c>
      <c r="C185" s="45" t="str">
        <f>IFERROR(VLOOKUP(C146,$B$187:C188,C145,FALSE),"-")</f>
        <v>-</v>
      </c>
      <c r="D185" s="45" t="str">
        <f>IFERROR(VLOOKUP(D146,$B$187:D188,D145,FALSE),"-")</f>
        <v>-</v>
      </c>
      <c r="E185" s="45" t="str">
        <f>IFERROR(VLOOKUP(E146,$B$187:E188,E145,FALSE),"-")</f>
        <v>-</v>
      </c>
      <c r="F185" s="45" t="str">
        <f>IFERROR(VLOOKUP(F146,$B$187:F188,F145,FALSE),"-")</f>
        <v>-</v>
      </c>
      <c r="G185" s="45" t="str">
        <f>IFERROR(VLOOKUP(G146,$B$187:G188,G145,FALSE),"-")</f>
        <v>-</v>
      </c>
      <c r="H185" s="45" t="str">
        <f>IFERROR(VLOOKUP(H146,$B$187:H188,H145,FALSE),"-")</f>
        <v>-</v>
      </c>
      <c r="I185" s="45" t="str">
        <f>IFERROR(VLOOKUP(I146,$B$187:I188,I145,FALSE),"-")</f>
        <v>-</v>
      </c>
      <c r="J185" s="45" t="str">
        <f>IFERROR(VLOOKUP(J146,$B$187:J188,J145,FALSE),"-")</f>
        <v>-</v>
      </c>
      <c r="K185" s="45" t="str">
        <f>IFERROR(VLOOKUP(K146,$B$187:K188,K145,FALSE),"-")</f>
        <v>-</v>
      </c>
      <c r="L185" s="45" t="str">
        <f>IFERROR(VLOOKUP(L146,$B$187:L188,L145,FALSE),"-")</f>
        <v>-</v>
      </c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</row>
    <row r="186" spans="2:23" ht="15" hidden="1" customHeight="1" x14ac:dyDescent="0.4">
      <c r="B186" s="4" t="s">
        <v>142</v>
      </c>
      <c r="H186" s="4"/>
      <c r="I186" s="4"/>
      <c r="J186" s="4"/>
    </row>
    <row r="187" spans="2:23" ht="15" hidden="1" customHeight="1" x14ac:dyDescent="0.4">
      <c r="B187" s="4">
        <v>4</v>
      </c>
      <c r="C187" s="45">
        <f>IF(4&gt;=C171,0,(C171-4)*C178)</f>
        <v>0</v>
      </c>
      <c r="D187" s="45">
        <f t="shared" ref="D187:L187" si="152">IF(4&gt;=D171,0,(D171-4)*D178)</f>
        <v>0</v>
      </c>
      <c r="E187" s="45">
        <f t="shared" si="152"/>
        <v>0</v>
      </c>
      <c r="F187" s="45">
        <f t="shared" ref="F187:G187" si="153">IF(4&gt;=F171,0,(F171-4)*F178)</f>
        <v>0</v>
      </c>
      <c r="G187" s="45">
        <f t="shared" si="153"/>
        <v>0</v>
      </c>
      <c r="H187" s="45">
        <f t="shared" si="152"/>
        <v>0</v>
      </c>
      <c r="I187" s="45">
        <f t="shared" si="152"/>
        <v>0</v>
      </c>
      <c r="J187" s="45">
        <f t="shared" si="152"/>
        <v>0</v>
      </c>
      <c r="K187" s="45">
        <f t="shared" si="152"/>
        <v>0</v>
      </c>
      <c r="L187" s="45">
        <f t="shared" si="152"/>
        <v>0</v>
      </c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</row>
    <row r="188" spans="2:23" ht="15" hidden="1" customHeight="1" x14ac:dyDescent="0.4">
      <c r="B188" s="4">
        <v>8</v>
      </c>
      <c r="C188" s="45">
        <f>IF(8&gt;=C171,0,(C171-8)*C178)</f>
        <v>0</v>
      </c>
      <c r="D188" s="45">
        <f t="shared" ref="D188:L188" si="154">IF(8&gt;=D171,0,(D171-8)*D178)</f>
        <v>0</v>
      </c>
      <c r="E188" s="45">
        <f t="shared" si="154"/>
        <v>0</v>
      </c>
      <c r="F188" s="45">
        <f t="shared" ref="F188:G188" si="155">IF(8&gt;=F171,0,(F171-8)*F178)</f>
        <v>0</v>
      </c>
      <c r="G188" s="45">
        <f t="shared" si="155"/>
        <v>0</v>
      </c>
      <c r="H188" s="45">
        <f t="shared" si="154"/>
        <v>0</v>
      </c>
      <c r="I188" s="45">
        <f t="shared" si="154"/>
        <v>0</v>
      </c>
      <c r="J188" s="45">
        <f t="shared" si="154"/>
        <v>0</v>
      </c>
      <c r="K188" s="45">
        <f t="shared" si="154"/>
        <v>0</v>
      </c>
      <c r="L188" s="45">
        <f t="shared" si="154"/>
        <v>0</v>
      </c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</row>
    <row r="189" spans="2:23" ht="15" hidden="1" customHeight="1" x14ac:dyDescent="0.4">
      <c r="B189" s="4" t="s">
        <v>145</v>
      </c>
      <c r="C189" s="41" t="str">
        <f>IFERROR(C176+C179+C185,"0")</f>
        <v>0</v>
      </c>
      <c r="D189" s="41" t="str">
        <f t="shared" ref="D189:L189" si="156">IFERROR(D176+D179+D185,"0")</f>
        <v>0</v>
      </c>
      <c r="E189" s="41" t="str">
        <f t="shared" si="156"/>
        <v>0</v>
      </c>
      <c r="F189" s="41" t="str">
        <f t="shared" ref="F189:G189" si="157">IFERROR(F176+F179+F185,"0")</f>
        <v>0</v>
      </c>
      <c r="G189" s="41" t="str">
        <f t="shared" si="157"/>
        <v>0</v>
      </c>
      <c r="H189" s="41" t="str">
        <f t="shared" si="156"/>
        <v>0</v>
      </c>
      <c r="I189" s="41" t="str">
        <f t="shared" si="156"/>
        <v>0</v>
      </c>
      <c r="J189" s="41" t="str">
        <f t="shared" si="156"/>
        <v>0</v>
      </c>
      <c r="K189" s="41" t="str">
        <f t="shared" si="156"/>
        <v>0</v>
      </c>
      <c r="L189" s="41" t="str">
        <f t="shared" si="156"/>
        <v>0</v>
      </c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</row>
    <row r="190" spans="2:23" ht="15" hidden="1" customHeight="1" x14ac:dyDescent="0.4">
      <c r="B190" s="4" t="s">
        <v>155</v>
      </c>
      <c r="C190" s="46" t="e">
        <f>+C189+C166</f>
        <v>#N/A</v>
      </c>
      <c r="D190" s="46" t="e">
        <f t="shared" ref="D190:L190" si="158">+D189+D166</f>
        <v>#N/A</v>
      </c>
      <c r="E190" s="46" t="e">
        <f t="shared" si="158"/>
        <v>#N/A</v>
      </c>
      <c r="F190" s="46" t="e">
        <f t="shared" ref="F190:G190" si="159">+F189+F166</f>
        <v>#N/A</v>
      </c>
      <c r="G190" s="46" t="e">
        <f t="shared" si="159"/>
        <v>#N/A</v>
      </c>
      <c r="H190" s="46" t="e">
        <f t="shared" si="158"/>
        <v>#N/A</v>
      </c>
      <c r="I190" s="46" t="e">
        <f t="shared" si="158"/>
        <v>#N/A</v>
      </c>
      <c r="J190" s="46" t="e">
        <f t="shared" si="158"/>
        <v>#N/A</v>
      </c>
      <c r="K190" s="46" t="e">
        <f t="shared" si="158"/>
        <v>#N/A</v>
      </c>
      <c r="L190" s="46" t="e">
        <f t="shared" si="158"/>
        <v>#N/A</v>
      </c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</row>
    <row r="191" spans="2:23" ht="15" hidden="1" customHeight="1" x14ac:dyDescent="0.4">
      <c r="B191" s="4" t="s">
        <v>146</v>
      </c>
      <c r="C191" s="43" t="e">
        <f>IF(C190&lt;10000,CEILING(C190,50),IF(C190&gt;=10000,CEILING(C190,500)))</f>
        <v>#N/A</v>
      </c>
      <c r="D191" s="43" t="e">
        <f t="shared" ref="D191:L191" si="160">IF(D190&lt;10000,CEILING(D190,50),IF(D190&gt;=10000,CEILING(D190,500)))</f>
        <v>#N/A</v>
      </c>
      <c r="E191" s="43" t="e">
        <f t="shared" si="160"/>
        <v>#N/A</v>
      </c>
      <c r="F191" s="43" t="e">
        <f t="shared" ref="F191:G191" si="161">IF(F190&lt;10000,CEILING(F190,50),IF(F190&gt;=10000,CEILING(F190,500)))</f>
        <v>#N/A</v>
      </c>
      <c r="G191" s="43" t="e">
        <f t="shared" si="161"/>
        <v>#N/A</v>
      </c>
      <c r="H191" s="43" t="e">
        <f t="shared" si="160"/>
        <v>#N/A</v>
      </c>
      <c r="I191" s="43" t="e">
        <f t="shared" si="160"/>
        <v>#N/A</v>
      </c>
      <c r="J191" s="43" t="e">
        <f t="shared" si="160"/>
        <v>#N/A</v>
      </c>
      <c r="K191" s="43" t="e">
        <f t="shared" si="160"/>
        <v>#N/A</v>
      </c>
      <c r="L191" s="43" t="e">
        <f t="shared" si="160"/>
        <v>#N/A</v>
      </c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</row>
    <row r="192" spans="2:23" ht="15" hidden="1" customHeight="1" x14ac:dyDescent="0.4">
      <c r="C192" s="23"/>
      <c r="D192" s="23"/>
      <c r="E192" s="23"/>
      <c r="F192" s="23"/>
      <c r="G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</row>
    <row r="193" spans="2:23" ht="15" hidden="1" customHeight="1" x14ac:dyDescent="0.4">
      <c r="C193" s="23"/>
      <c r="D193" s="23"/>
      <c r="E193" s="23"/>
      <c r="F193" s="23"/>
      <c r="G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</row>
    <row r="194" spans="2:23" ht="15" hidden="1" customHeight="1" x14ac:dyDescent="0.4">
      <c r="C194" s="23"/>
      <c r="D194" s="23"/>
      <c r="E194" s="23"/>
      <c r="F194" s="23"/>
      <c r="G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</row>
    <row r="195" spans="2:23" ht="15" hidden="1" customHeight="1" x14ac:dyDescent="0.4">
      <c r="C195" s="23"/>
      <c r="D195" s="23"/>
      <c r="E195" s="23"/>
      <c r="F195" s="23"/>
      <c r="G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</row>
    <row r="196" spans="2:23" ht="15" hidden="1" customHeight="1" x14ac:dyDescent="0.4">
      <c r="C196" s="23"/>
      <c r="D196" s="23"/>
      <c r="E196" s="23"/>
      <c r="F196" s="23"/>
      <c r="G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</row>
    <row r="197" spans="2:23" ht="15" hidden="1" customHeight="1" x14ac:dyDescent="0.4">
      <c r="B197" s="4" t="s">
        <v>12</v>
      </c>
      <c r="H197" s="4"/>
      <c r="I197" s="4"/>
      <c r="J197" s="4"/>
    </row>
    <row r="198" spans="2:23" ht="15" hidden="1" customHeight="1" x14ac:dyDescent="0.4">
      <c r="B198" s="4" t="s">
        <v>0</v>
      </c>
      <c r="C198" s="23" t="str">
        <f t="shared" ref="C198:L198" si="162">IF(C5&lt;=2,"1",IF(C5&gt;2,"2",))</f>
        <v>1</v>
      </c>
      <c r="D198" s="23" t="str">
        <f t="shared" si="162"/>
        <v>1</v>
      </c>
      <c r="E198" s="23" t="str">
        <f t="shared" si="162"/>
        <v>1</v>
      </c>
      <c r="F198" s="23" t="str">
        <f t="shared" si="162"/>
        <v>1</v>
      </c>
      <c r="G198" s="23" t="str">
        <f t="shared" si="162"/>
        <v>1</v>
      </c>
      <c r="H198" s="23" t="str">
        <f t="shared" si="162"/>
        <v>1</v>
      </c>
      <c r="I198" s="23" t="str">
        <f t="shared" si="162"/>
        <v>1</v>
      </c>
      <c r="J198" s="23" t="str">
        <f t="shared" si="162"/>
        <v>1</v>
      </c>
      <c r="K198" s="23" t="str">
        <f t="shared" si="162"/>
        <v>1</v>
      </c>
      <c r="L198" s="23" t="str">
        <f t="shared" si="162"/>
        <v>1</v>
      </c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</row>
    <row r="199" spans="2:23" ht="15" hidden="1" customHeight="1" x14ac:dyDescent="0.4">
      <c r="B199" s="4" t="s">
        <v>1</v>
      </c>
      <c r="C199" s="23" t="str">
        <f t="shared" ref="C199:L199" si="163">IF(C6&lt;11,"1","2")</f>
        <v>1</v>
      </c>
      <c r="D199" s="23" t="str">
        <f t="shared" si="163"/>
        <v>1</v>
      </c>
      <c r="E199" s="23" t="str">
        <f t="shared" si="163"/>
        <v>1</v>
      </c>
      <c r="F199" s="23" t="str">
        <f t="shared" si="163"/>
        <v>1</v>
      </c>
      <c r="G199" s="23" t="str">
        <f t="shared" si="163"/>
        <v>1</v>
      </c>
      <c r="H199" s="23" t="str">
        <f t="shared" si="163"/>
        <v>1</v>
      </c>
      <c r="I199" s="23" t="str">
        <f t="shared" si="163"/>
        <v>1</v>
      </c>
      <c r="J199" s="23" t="str">
        <f t="shared" si="163"/>
        <v>1</v>
      </c>
      <c r="K199" s="23" t="str">
        <f t="shared" si="163"/>
        <v>1</v>
      </c>
      <c r="L199" s="23" t="str">
        <f t="shared" si="163"/>
        <v>1</v>
      </c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</row>
    <row r="200" spans="2:23" ht="15" hidden="1" customHeight="1" x14ac:dyDescent="0.4">
      <c r="B200" s="4" t="s">
        <v>4</v>
      </c>
      <c r="C200" s="23" t="b">
        <f t="shared" ref="C200:L200" si="164">IF(C4=$C$225,"1",IF(C4=$C$226,"2"))</f>
        <v>0</v>
      </c>
      <c r="D200" s="23" t="b">
        <f t="shared" si="164"/>
        <v>0</v>
      </c>
      <c r="E200" s="23" t="b">
        <f t="shared" si="164"/>
        <v>0</v>
      </c>
      <c r="F200" s="23" t="b">
        <f t="shared" si="164"/>
        <v>0</v>
      </c>
      <c r="G200" s="23" t="b">
        <f t="shared" si="164"/>
        <v>0</v>
      </c>
      <c r="H200" s="23" t="b">
        <f t="shared" si="164"/>
        <v>0</v>
      </c>
      <c r="I200" s="23" t="b">
        <f t="shared" si="164"/>
        <v>0</v>
      </c>
      <c r="J200" s="23" t="b">
        <f t="shared" si="164"/>
        <v>0</v>
      </c>
      <c r="K200" s="23" t="b">
        <f t="shared" si="164"/>
        <v>0</v>
      </c>
      <c r="L200" s="23" t="b">
        <f t="shared" si="164"/>
        <v>0</v>
      </c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</row>
    <row r="201" spans="2:23" ht="15" hidden="1" customHeight="1" x14ac:dyDescent="0.4">
      <c r="B201" s="4" t="s">
        <v>13</v>
      </c>
      <c r="C201" s="23" t="e">
        <f>VALUE(CONCATENATE(C198,C199,C200))</f>
        <v>#VALUE!</v>
      </c>
      <c r="D201" s="23" t="e">
        <f t="shared" ref="D201:L201" si="165">VALUE(CONCATENATE(D198,D199,D200))</f>
        <v>#VALUE!</v>
      </c>
      <c r="E201" s="23" t="e">
        <f t="shared" si="165"/>
        <v>#VALUE!</v>
      </c>
      <c r="F201" s="23" t="e">
        <f t="shared" ref="F201:G201" si="166">VALUE(CONCATENATE(F198,F199,F200))</f>
        <v>#VALUE!</v>
      </c>
      <c r="G201" s="23" t="e">
        <f t="shared" si="166"/>
        <v>#VALUE!</v>
      </c>
      <c r="H201" s="23" t="e">
        <f t="shared" si="165"/>
        <v>#VALUE!</v>
      </c>
      <c r="I201" s="23" t="e">
        <f t="shared" si="165"/>
        <v>#VALUE!</v>
      </c>
      <c r="J201" s="23" t="e">
        <f t="shared" si="165"/>
        <v>#VALUE!</v>
      </c>
      <c r="K201" s="23" t="e">
        <f t="shared" si="165"/>
        <v>#VALUE!</v>
      </c>
      <c r="L201" s="23" t="e">
        <f t="shared" si="165"/>
        <v>#VALUE!</v>
      </c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</row>
    <row r="202" spans="2:23" ht="15" hidden="1" customHeight="1" x14ac:dyDescent="0.4">
      <c r="C202" s="23"/>
    </row>
    <row r="203" spans="2:23" ht="15" hidden="1" customHeight="1" x14ac:dyDescent="0.4">
      <c r="B203" s="4" t="s">
        <v>14</v>
      </c>
    </row>
    <row r="204" spans="2:23" ht="15" hidden="1" customHeight="1" x14ac:dyDescent="0.4">
      <c r="B204" s="47">
        <v>111</v>
      </c>
      <c r="C204" s="48" t="s">
        <v>16</v>
      </c>
      <c r="D204" s="49">
        <v>1</v>
      </c>
    </row>
    <row r="205" spans="2:23" ht="15" hidden="1" customHeight="1" x14ac:dyDescent="0.4">
      <c r="B205" s="47">
        <v>112</v>
      </c>
      <c r="C205" s="48" t="s">
        <v>11</v>
      </c>
      <c r="D205" s="49">
        <v>4</v>
      </c>
    </row>
    <row r="206" spans="2:23" ht="15" hidden="1" customHeight="1" x14ac:dyDescent="0.4">
      <c r="B206" s="47">
        <v>121</v>
      </c>
      <c r="C206" s="48" t="s">
        <v>15</v>
      </c>
      <c r="D206" s="49">
        <v>3</v>
      </c>
    </row>
    <row r="207" spans="2:23" ht="15" hidden="1" customHeight="1" x14ac:dyDescent="0.4">
      <c r="B207" s="47">
        <v>122</v>
      </c>
      <c r="C207" s="48" t="s">
        <v>11</v>
      </c>
      <c r="D207" s="49">
        <v>4</v>
      </c>
    </row>
    <row r="208" spans="2:23" ht="15" hidden="1" customHeight="1" x14ac:dyDescent="0.4">
      <c r="B208" s="47">
        <v>211</v>
      </c>
      <c r="C208" s="48" t="s">
        <v>17</v>
      </c>
      <c r="D208" s="49">
        <v>2</v>
      </c>
    </row>
    <row r="209" spans="2:12" ht="15" hidden="1" customHeight="1" x14ac:dyDescent="0.4">
      <c r="B209" s="47">
        <v>212</v>
      </c>
      <c r="C209" s="48" t="s">
        <v>11</v>
      </c>
      <c r="D209" s="49">
        <v>4</v>
      </c>
    </row>
    <row r="210" spans="2:12" ht="15" hidden="1" customHeight="1" x14ac:dyDescent="0.4">
      <c r="B210" s="47">
        <v>221</v>
      </c>
      <c r="C210" s="48" t="s">
        <v>15</v>
      </c>
      <c r="D210" s="49">
        <v>3</v>
      </c>
    </row>
    <row r="211" spans="2:12" ht="15" hidden="1" customHeight="1" x14ac:dyDescent="0.4">
      <c r="B211" s="47">
        <v>222</v>
      </c>
      <c r="C211" s="48" t="s">
        <v>11</v>
      </c>
      <c r="D211" s="49">
        <v>4</v>
      </c>
    </row>
    <row r="212" spans="2:12" ht="15" hidden="1" customHeight="1" x14ac:dyDescent="0.4"/>
    <row r="213" spans="2:12" ht="15" hidden="1" customHeight="1" x14ac:dyDescent="0.4"/>
    <row r="214" spans="2:12" ht="15" hidden="1" customHeight="1" x14ac:dyDescent="0.4">
      <c r="B214" s="4" t="s">
        <v>110</v>
      </c>
      <c r="C214" s="4" t="e">
        <f t="shared" ref="C214:L214" si="167">VLOOKUP(C3,$B$1116:$D$1162,3,FALSE)</f>
        <v>#N/A</v>
      </c>
      <c r="D214" s="4" t="e">
        <f t="shared" si="167"/>
        <v>#N/A</v>
      </c>
      <c r="E214" s="4" t="e">
        <f t="shared" si="167"/>
        <v>#N/A</v>
      </c>
      <c r="F214" s="4" t="e">
        <f t="shared" si="167"/>
        <v>#N/A</v>
      </c>
      <c r="G214" s="4" t="e">
        <f t="shared" si="167"/>
        <v>#N/A</v>
      </c>
      <c r="H214" s="4" t="e">
        <f t="shared" si="167"/>
        <v>#N/A</v>
      </c>
      <c r="I214" s="4" t="e">
        <f t="shared" si="167"/>
        <v>#N/A</v>
      </c>
      <c r="J214" s="4" t="e">
        <f t="shared" si="167"/>
        <v>#N/A</v>
      </c>
      <c r="K214" s="4" t="e">
        <f t="shared" si="167"/>
        <v>#N/A</v>
      </c>
      <c r="L214" s="4" t="e">
        <f t="shared" si="167"/>
        <v>#N/A</v>
      </c>
    </row>
    <row r="215" spans="2:12" ht="15" hidden="1" customHeight="1" x14ac:dyDescent="0.4">
      <c r="B215" s="4" t="s">
        <v>109</v>
      </c>
      <c r="C215" s="4" t="e">
        <f>VLOOKUP(C201,$B$204:$D$211,3)</f>
        <v>#VALUE!</v>
      </c>
      <c r="D215" s="4" t="e">
        <f>VLOOKUP(D201,$B$204:$D$211,3)</f>
        <v>#VALUE!</v>
      </c>
      <c r="E215" s="4" t="e">
        <f>VLOOKUP(E201,$B$204:$D$211,3)</f>
        <v>#VALUE!</v>
      </c>
      <c r="F215" s="4" t="e">
        <f t="shared" ref="F215:G215" si="168">VLOOKUP(F201,$B$204:$D$211,3)</f>
        <v>#VALUE!</v>
      </c>
      <c r="G215" s="4" t="e">
        <f t="shared" si="168"/>
        <v>#VALUE!</v>
      </c>
      <c r="H215" s="4" t="e">
        <f>VLOOKUP(H201,$B$204:$D$211,3)</f>
        <v>#VALUE!</v>
      </c>
      <c r="I215" s="4" t="e">
        <f>VLOOKUP(I201,$B$204:$D$211,3)</f>
        <v>#VALUE!</v>
      </c>
      <c r="J215" s="4" t="e">
        <f>VLOOKUP(J201,$B$204:$D$211,3)</f>
        <v>#VALUE!</v>
      </c>
      <c r="K215" s="4" t="e">
        <f>VLOOKUP(K201,$B$204:$D$211,3)</f>
        <v>#VALUE!</v>
      </c>
      <c r="L215" s="4" t="e">
        <f>VLOOKUP(L201,$B$204:$D$211,3)</f>
        <v>#VALUE!</v>
      </c>
    </row>
    <row r="216" spans="2:12" ht="15" hidden="1" customHeight="1" x14ac:dyDescent="0.4">
      <c r="B216" s="4" t="s">
        <v>111</v>
      </c>
      <c r="C216" s="4" t="e">
        <f>VALUE(CONCATENATE(C214,C215))</f>
        <v>#N/A</v>
      </c>
      <c r="D216" s="4" t="e">
        <f t="shared" ref="D216:L216" si="169">VALUE(CONCATENATE(D214,D215))</f>
        <v>#N/A</v>
      </c>
      <c r="E216" s="4" t="e">
        <f t="shared" si="169"/>
        <v>#N/A</v>
      </c>
      <c r="F216" s="4" t="e">
        <f t="shared" ref="F216:G216" si="170">VALUE(CONCATENATE(F214,F215))</f>
        <v>#N/A</v>
      </c>
      <c r="G216" s="4" t="e">
        <f t="shared" si="170"/>
        <v>#N/A</v>
      </c>
      <c r="H216" s="4" t="e">
        <f t="shared" si="169"/>
        <v>#N/A</v>
      </c>
      <c r="I216" s="4" t="e">
        <f t="shared" si="169"/>
        <v>#N/A</v>
      </c>
      <c r="J216" s="4" t="e">
        <f t="shared" si="169"/>
        <v>#N/A</v>
      </c>
      <c r="K216" s="4" t="e">
        <f t="shared" si="169"/>
        <v>#N/A</v>
      </c>
      <c r="L216" s="4" t="e">
        <f t="shared" si="169"/>
        <v>#N/A</v>
      </c>
    </row>
    <row r="217" spans="2:12" ht="15" hidden="1" customHeight="1" x14ac:dyDescent="0.4">
      <c r="B217" s="4" t="s">
        <v>126</v>
      </c>
      <c r="C217" s="4" t="e">
        <f t="shared" ref="C217:L217" si="171">VLOOKUP(C3,$B$1116:$E$1162,4,FALSE)</f>
        <v>#N/A</v>
      </c>
      <c r="D217" s="4" t="e">
        <f t="shared" si="171"/>
        <v>#N/A</v>
      </c>
      <c r="E217" s="4" t="e">
        <f t="shared" si="171"/>
        <v>#N/A</v>
      </c>
      <c r="F217" s="4" t="e">
        <f t="shared" si="171"/>
        <v>#N/A</v>
      </c>
      <c r="G217" s="4" t="e">
        <f t="shared" si="171"/>
        <v>#N/A</v>
      </c>
      <c r="H217" s="4" t="e">
        <f t="shared" si="171"/>
        <v>#N/A</v>
      </c>
      <c r="I217" s="4" t="e">
        <f t="shared" si="171"/>
        <v>#N/A</v>
      </c>
      <c r="J217" s="4" t="e">
        <f t="shared" si="171"/>
        <v>#N/A</v>
      </c>
      <c r="K217" s="4" t="e">
        <f t="shared" si="171"/>
        <v>#N/A</v>
      </c>
      <c r="L217" s="4" t="e">
        <f t="shared" si="171"/>
        <v>#N/A</v>
      </c>
    </row>
    <row r="218" spans="2:12" ht="15" hidden="1" customHeight="1" x14ac:dyDescent="0.4"/>
    <row r="219" spans="2:12" ht="15" hidden="1" customHeight="1" x14ac:dyDescent="0.4"/>
    <row r="220" spans="2:12" ht="15" hidden="1" customHeight="1" x14ac:dyDescent="0.4"/>
    <row r="221" spans="2:12" ht="15" hidden="1" customHeight="1" x14ac:dyDescent="0.4"/>
    <row r="222" spans="2:12" ht="15" hidden="1" customHeight="1" x14ac:dyDescent="0.4"/>
    <row r="223" spans="2:12" ht="15" hidden="1" customHeight="1" x14ac:dyDescent="0.4"/>
    <row r="224" spans="2:12" ht="15" hidden="1" customHeight="1" x14ac:dyDescent="0.4">
      <c r="B224" s="4" t="s">
        <v>7</v>
      </c>
    </row>
    <row r="225" spans="1:10" ht="15" hidden="1" customHeight="1" x14ac:dyDescent="0.4">
      <c r="B225" s="4" t="s">
        <v>9</v>
      </c>
      <c r="C225" s="4" t="s">
        <v>8</v>
      </c>
    </row>
    <row r="226" spans="1:10" ht="15" hidden="1" customHeight="1" x14ac:dyDescent="0.4">
      <c r="C226" s="4" t="s">
        <v>11</v>
      </c>
    </row>
    <row r="227" spans="1:10" ht="15" hidden="1" customHeight="1" x14ac:dyDescent="0.4">
      <c r="A227" s="4" t="s">
        <v>188</v>
      </c>
      <c r="B227" s="4" t="s">
        <v>123</v>
      </c>
      <c r="C227" s="50" t="s">
        <v>87</v>
      </c>
      <c r="D227" s="51" t="s">
        <v>6</v>
      </c>
      <c r="E227" s="52" t="s">
        <v>108</v>
      </c>
      <c r="F227" s="52" t="s">
        <v>267</v>
      </c>
      <c r="G227" s="52" t="s">
        <v>268</v>
      </c>
      <c r="H227" s="23" t="s">
        <v>121</v>
      </c>
      <c r="I227" s="23" t="s">
        <v>3</v>
      </c>
      <c r="J227" s="23" t="s">
        <v>122</v>
      </c>
    </row>
    <row r="228" spans="1:10" ht="15" hidden="1" customHeight="1" x14ac:dyDescent="0.4">
      <c r="B228" s="4">
        <v>111</v>
      </c>
      <c r="C228" s="56" t="s">
        <v>88</v>
      </c>
      <c r="D228" s="54">
        <v>13220</v>
      </c>
      <c r="E228" s="86">
        <v>3350</v>
      </c>
      <c r="F228" s="86">
        <v>3350</v>
      </c>
      <c r="G228" s="86">
        <v>3350</v>
      </c>
      <c r="H228" s="23">
        <v>1</v>
      </c>
      <c r="I228" s="23">
        <v>1</v>
      </c>
      <c r="J228" s="53">
        <v>1</v>
      </c>
    </row>
    <row r="229" spans="1:10" ht="15" hidden="1" customHeight="1" x14ac:dyDescent="0.4">
      <c r="B229" s="4">
        <v>112</v>
      </c>
      <c r="C229" s="56" t="s">
        <v>89</v>
      </c>
      <c r="D229" s="54">
        <v>14930</v>
      </c>
      <c r="E229" s="86">
        <v>3350</v>
      </c>
      <c r="F229" s="86">
        <v>3350</v>
      </c>
      <c r="G229" s="86">
        <v>3350</v>
      </c>
      <c r="H229" s="23">
        <v>1</v>
      </c>
      <c r="I229" s="23">
        <v>1</v>
      </c>
      <c r="J229" s="53">
        <v>2</v>
      </c>
    </row>
    <row r="230" spans="1:10" ht="15" hidden="1" customHeight="1" x14ac:dyDescent="0.4">
      <c r="B230" s="4">
        <v>113</v>
      </c>
      <c r="C230" s="56" t="s">
        <v>90</v>
      </c>
      <c r="D230" s="54">
        <v>16640</v>
      </c>
      <c r="E230" s="86">
        <v>3350</v>
      </c>
      <c r="F230" s="86">
        <v>3350</v>
      </c>
      <c r="G230" s="86">
        <v>3350</v>
      </c>
      <c r="H230" s="23">
        <v>1</v>
      </c>
      <c r="I230" s="23">
        <v>1</v>
      </c>
      <c r="J230" s="53">
        <v>3</v>
      </c>
    </row>
    <row r="231" spans="1:10" ht="15" hidden="1" customHeight="1" x14ac:dyDescent="0.4">
      <c r="B231" s="4">
        <v>114</v>
      </c>
      <c r="C231" s="56" t="s">
        <v>91</v>
      </c>
      <c r="D231" s="54">
        <v>18340</v>
      </c>
      <c r="E231" s="86">
        <v>3350</v>
      </c>
      <c r="F231" s="86">
        <v>3350</v>
      </c>
      <c r="G231" s="86">
        <v>3350</v>
      </c>
      <c r="H231" s="23">
        <v>1</v>
      </c>
      <c r="I231" s="23">
        <v>1</v>
      </c>
      <c r="J231" s="53">
        <v>4</v>
      </c>
    </row>
    <row r="232" spans="1:10" ht="15" hidden="1" customHeight="1" x14ac:dyDescent="0.4">
      <c r="B232" s="4">
        <v>115</v>
      </c>
      <c r="C232" s="56" t="s">
        <v>92</v>
      </c>
      <c r="D232" s="54">
        <v>20050</v>
      </c>
      <c r="E232" s="86">
        <v>3350</v>
      </c>
      <c r="F232" s="86">
        <v>3350</v>
      </c>
      <c r="G232" s="86">
        <v>3350</v>
      </c>
      <c r="H232" s="23">
        <v>1</v>
      </c>
      <c r="I232" s="23">
        <v>1</v>
      </c>
      <c r="J232" s="53">
        <v>5</v>
      </c>
    </row>
    <row r="233" spans="1:10" ht="15" hidden="1" customHeight="1" x14ac:dyDescent="0.4">
      <c r="B233" s="4">
        <v>116</v>
      </c>
      <c r="C233" s="56" t="s">
        <v>93</v>
      </c>
      <c r="D233" s="54">
        <v>21760</v>
      </c>
      <c r="E233" s="86">
        <v>3350</v>
      </c>
      <c r="F233" s="86">
        <v>3350</v>
      </c>
      <c r="G233" s="86">
        <v>3350</v>
      </c>
      <c r="H233" s="23">
        <v>1</v>
      </c>
      <c r="I233" s="23">
        <v>1</v>
      </c>
      <c r="J233" s="53">
        <v>6</v>
      </c>
    </row>
    <row r="234" spans="1:10" ht="15" hidden="1" customHeight="1" x14ac:dyDescent="0.4">
      <c r="B234" s="4">
        <v>117</v>
      </c>
      <c r="C234" s="56" t="s">
        <v>94</v>
      </c>
      <c r="D234" s="54">
        <v>23470</v>
      </c>
      <c r="E234" s="86">
        <v>3350</v>
      </c>
      <c r="F234" s="86">
        <v>3350</v>
      </c>
      <c r="G234" s="86">
        <v>3350</v>
      </c>
      <c r="H234" s="23">
        <v>1</v>
      </c>
      <c r="I234" s="23">
        <v>1</v>
      </c>
      <c r="J234" s="53">
        <v>7</v>
      </c>
    </row>
    <row r="235" spans="1:10" ht="15" hidden="1" customHeight="1" x14ac:dyDescent="0.4">
      <c r="B235" s="4">
        <v>118</v>
      </c>
      <c r="C235" s="56" t="s">
        <v>95</v>
      </c>
      <c r="D235" s="54">
        <v>25180</v>
      </c>
      <c r="E235" s="86">
        <v>3350</v>
      </c>
      <c r="F235" s="86">
        <v>3350</v>
      </c>
      <c r="G235" s="86">
        <v>3350</v>
      </c>
      <c r="H235" s="23">
        <v>1</v>
      </c>
      <c r="I235" s="23">
        <v>1</v>
      </c>
      <c r="J235" s="53">
        <v>8</v>
      </c>
    </row>
    <row r="236" spans="1:10" ht="15" hidden="1" customHeight="1" x14ac:dyDescent="0.4">
      <c r="B236" s="4">
        <v>119</v>
      </c>
      <c r="C236" s="56" t="s">
        <v>96</v>
      </c>
      <c r="D236" s="54">
        <v>26890</v>
      </c>
      <c r="E236" s="86">
        <v>3350</v>
      </c>
      <c r="F236" s="86">
        <v>3350</v>
      </c>
      <c r="G236" s="86">
        <v>3350</v>
      </c>
      <c r="H236" s="23">
        <v>1</v>
      </c>
      <c r="I236" s="23">
        <v>1</v>
      </c>
      <c r="J236" s="53">
        <v>9</v>
      </c>
    </row>
    <row r="237" spans="1:10" ht="15" hidden="1" customHeight="1" x14ac:dyDescent="0.4">
      <c r="B237" s="4">
        <v>1110</v>
      </c>
      <c r="C237" s="56" t="s">
        <v>97</v>
      </c>
      <c r="D237" s="54">
        <v>28600</v>
      </c>
      <c r="E237" s="86">
        <v>3350</v>
      </c>
      <c r="F237" s="86">
        <v>3350</v>
      </c>
      <c r="G237" s="86">
        <v>3350</v>
      </c>
      <c r="H237" s="23">
        <v>1</v>
      </c>
      <c r="I237" s="23">
        <v>1</v>
      </c>
      <c r="J237" s="53">
        <v>10</v>
      </c>
    </row>
    <row r="238" spans="1:10" ht="15" hidden="1" customHeight="1" x14ac:dyDescent="0.4">
      <c r="B238" s="4">
        <v>1111</v>
      </c>
      <c r="C238" s="56" t="s">
        <v>98</v>
      </c>
      <c r="D238" s="54">
        <v>30290</v>
      </c>
      <c r="E238" s="86">
        <v>3350</v>
      </c>
      <c r="F238" s="86">
        <v>3350</v>
      </c>
      <c r="G238" s="86">
        <v>3350</v>
      </c>
      <c r="H238" s="23">
        <v>1</v>
      </c>
      <c r="I238" s="23">
        <v>1</v>
      </c>
      <c r="J238" s="53">
        <v>11</v>
      </c>
    </row>
    <row r="239" spans="1:10" ht="15" hidden="1" customHeight="1" x14ac:dyDescent="0.4">
      <c r="B239" s="4">
        <v>1112</v>
      </c>
      <c r="C239" s="56" t="s">
        <v>99</v>
      </c>
      <c r="D239" s="54">
        <v>31980</v>
      </c>
      <c r="E239" s="86">
        <v>3350</v>
      </c>
      <c r="F239" s="86">
        <v>3350</v>
      </c>
      <c r="G239" s="86">
        <v>3350</v>
      </c>
      <c r="H239" s="23">
        <v>1</v>
      </c>
      <c r="I239" s="23">
        <v>1</v>
      </c>
      <c r="J239" s="53">
        <v>12</v>
      </c>
    </row>
    <row r="240" spans="1:10" ht="15" hidden="1" customHeight="1" x14ac:dyDescent="0.4">
      <c r="B240" s="4">
        <v>1113</v>
      </c>
      <c r="C240" s="56" t="s">
        <v>100</v>
      </c>
      <c r="D240" s="54">
        <v>33670</v>
      </c>
      <c r="E240" s="86">
        <v>3350</v>
      </c>
      <c r="F240" s="86">
        <v>3350</v>
      </c>
      <c r="G240" s="86">
        <v>3350</v>
      </c>
      <c r="H240" s="23">
        <v>1</v>
      </c>
      <c r="I240" s="23">
        <v>1</v>
      </c>
      <c r="J240" s="53">
        <v>13</v>
      </c>
    </row>
    <row r="241" spans="2:10" ht="15" hidden="1" customHeight="1" x14ac:dyDescent="0.4">
      <c r="B241" s="4">
        <v>1114</v>
      </c>
      <c r="C241" s="56" t="s">
        <v>101</v>
      </c>
      <c r="D241" s="54">
        <v>35360</v>
      </c>
      <c r="E241" s="86">
        <v>3350</v>
      </c>
      <c r="F241" s="86">
        <v>3350</v>
      </c>
      <c r="G241" s="86">
        <v>3350</v>
      </c>
      <c r="H241" s="23">
        <v>1</v>
      </c>
      <c r="I241" s="23">
        <v>1</v>
      </c>
      <c r="J241" s="53">
        <v>14</v>
      </c>
    </row>
    <row r="242" spans="2:10" ht="15" hidden="1" customHeight="1" x14ac:dyDescent="0.4">
      <c r="B242" s="4">
        <v>1115</v>
      </c>
      <c r="C242" s="56" t="s">
        <v>102</v>
      </c>
      <c r="D242" s="54">
        <v>37050</v>
      </c>
      <c r="E242" s="86">
        <v>3350</v>
      </c>
      <c r="F242" s="86">
        <v>3350</v>
      </c>
      <c r="G242" s="86">
        <v>3350</v>
      </c>
      <c r="H242" s="23">
        <v>1</v>
      </c>
      <c r="I242" s="23">
        <v>1</v>
      </c>
      <c r="J242" s="53">
        <v>15</v>
      </c>
    </row>
    <row r="243" spans="2:10" ht="15" hidden="1" customHeight="1" x14ac:dyDescent="0.4">
      <c r="B243" s="4">
        <v>1116</v>
      </c>
      <c r="C243" s="56" t="s">
        <v>103</v>
      </c>
      <c r="D243" s="54">
        <v>38730</v>
      </c>
      <c r="E243" s="86">
        <v>3350</v>
      </c>
      <c r="F243" s="86">
        <v>3350</v>
      </c>
      <c r="G243" s="86">
        <v>3350</v>
      </c>
      <c r="H243" s="23">
        <v>1</v>
      </c>
      <c r="I243" s="23">
        <v>1</v>
      </c>
      <c r="J243" s="53">
        <v>16</v>
      </c>
    </row>
    <row r="244" spans="2:10" ht="15" hidden="1" customHeight="1" x14ac:dyDescent="0.4">
      <c r="B244" s="4">
        <v>1117</v>
      </c>
      <c r="C244" s="56" t="s">
        <v>104</v>
      </c>
      <c r="D244" s="54">
        <v>40420</v>
      </c>
      <c r="E244" s="86">
        <v>3350</v>
      </c>
      <c r="F244" s="86">
        <v>3350</v>
      </c>
      <c r="G244" s="86">
        <v>3350</v>
      </c>
      <c r="H244" s="23">
        <v>1</v>
      </c>
      <c r="I244" s="23">
        <v>1</v>
      </c>
      <c r="J244" s="53">
        <v>17</v>
      </c>
    </row>
    <row r="245" spans="2:10" ht="15" hidden="1" customHeight="1" x14ac:dyDescent="0.4">
      <c r="B245" s="4">
        <v>1118</v>
      </c>
      <c r="C245" s="56" t="s">
        <v>105</v>
      </c>
      <c r="D245" s="54">
        <v>42110</v>
      </c>
      <c r="E245" s="86">
        <v>3350</v>
      </c>
      <c r="F245" s="86">
        <v>3350</v>
      </c>
      <c r="G245" s="86">
        <v>3350</v>
      </c>
      <c r="H245" s="23">
        <v>1</v>
      </c>
      <c r="I245" s="23">
        <v>1</v>
      </c>
      <c r="J245" s="53">
        <v>18</v>
      </c>
    </row>
    <row r="246" spans="2:10" ht="15" hidden="1" customHeight="1" x14ac:dyDescent="0.4">
      <c r="B246" s="4">
        <v>1119</v>
      </c>
      <c r="C246" s="56" t="s">
        <v>106</v>
      </c>
      <c r="D246" s="54">
        <v>43800</v>
      </c>
      <c r="E246" s="86">
        <v>3350</v>
      </c>
      <c r="F246" s="86">
        <v>3350</v>
      </c>
      <c r="G246" s="86">
        <v>3350</v>
      </c>
      <c r="H246" s="23">
        <v>1</v>
      </c>
      <c r="I246" s="23">
        <v>1</v>
      </c>
      <c r="J246" s="53">
        <v>19</v>
      </c>
    </row>
    <row r="247" spans="2:10" ht="15" hidden="1" customHeight="1" x14ac:dyDescent="0.4">
      <c r="B247" s="4">
        <v>1120</v>
      </c>
      <c r="C247" s="56" t="s">
        <v>107</v>
      </c>
      <c r="D247" s="54">
        <v>45490</v>
      </c>
      <c r="E247" s="86">
        <v>3350</v>
      </c>
      <c r="F247" s="86">
        <v>3350</v>
      </c>
      <c r="G247" s="86">
        <v>3350</v>
      </c>
      <c r="H247" s="23">
        <v>1</v>
      </c>
      <c r="I247" s="23">
        <v>1</v>
      </c>
      <c r="J247" s="53">
        <v>20</v>
      </c>
    </row>
    <row r="248" spans="2:10" ht="15" hidden="1" customHeight="1" x14ac:dyDescent="0.4">
      <c r="B248" s="4">
        <v>121</v>
      </c>
      <c r="C248" s="56" t="s">
        <v>88</v>
      </c>
      <c r="D248" s="54">
        <v>15340</v>
      </c>
      <c r="E248" s="54">
        <v>3860</v>
      </c>
      <c r="F248" s="54">
        <v>3860</v>
      </c>
      <c r="G248" s="54">
        <v>3860</v>
      </c>
      <c r="H248" s="23">
        <v>1</v>
      </c>
      <c r="I248" s="23">
        <v>2</v>
      </c>
      <c r="J248" s="53">
        <v>1</v>
      </c>
    </row>
    <row r="249" spans="2:10" ht="15" hidden="1" customHeight="1" x14ac:dyDescent="0.4">
      <c r="B249" s="4">
        <v>122</v>
      </c>
      <c r="C249" s="56" t="s">
        <v>89</v>
      </c>
      <c r="D249" s="54">
        <v>17340</v>
      </c>
      <c r="E249" s="54">
        <v>3860</v>
      </c>
      <c r="F249" s="54">
        <v>3860</v>
      </c>
      <c r="G249" s="54">
        <v>3860</v>
      </c>
      <c r="H249" s="23">
        <v>1</v>
      </c>
      <c r="I249" s="23">
        <v>2</v>
      </c>
      <c r="J249" s="53">
        <v>2</v>
      </c>
    </row>
    <row r="250" spans="2:10" ht="15" hidden="1" customHeight="1" x14ac:dyDescent="0.4">
      <c r="B250" s="4">
        <v>123</v>
      </c>
      <c r="C250" s="56" t="s">
        <v>90</v>
      </c>
      <c r="D250" s="54">
        <v>19340</v>
      </c>
      <c r="E250" s="54">
        <v>3860</v>
      </c>
      <c r="F250" s="54">
        <v>3860</v>
      </c>
      <c r="G250" s="54">
        <v>3860</v>
      </c>
      <c r="H250" s="23">
        <v>1</v>
      </c>
      <c r="I250" s="23">
        <v>2</v>
      </c>
      <c r="J250" s="53">
        <v>3</v>
      </c>
    </row>
    <row r="251" spans="2:10" ht="15" hidden="1" customHeight="1" x14ac:dyDescent="0.4">
      <c r="B251" s="4">
        <v>124</v>
      </c>
      <c r="C251" s="56" t="s">
        <v>91</v>
      </c>
      <c r="D251" s="54">
        <v>21340</v>
      </c>
      <c r="E251" s="54">
        <v>3860</v>
      </c>
      <c r="F251" s="54">
        <v>3860</v>
      </c>
      <c r="G251" s="54">
        <v>3860</v>
      </c>
      <c r="H251" s="23">
        <v>1</v>
      </c>
      <c r="I251" s="23">
        <v>2</v>
      </c>
      <c r="J251" s="53">
        <v>4</v>
      </c>
    </row>
    <row r="252" spans="2:10" ht="15" hidden="1" customHeight="1" x14ac:dyDescent="0.4">
      <c r="B252" s="4">
        <v>125</v>
      </c>
      <c r="C252" s="56" t="s">
        <v>92</v>
      </c>
      <c r="D252" s="54">
        <v>23330</v>
      </c>
      <c r="E252" s="54">
        <v>3860</v>
      </c>
      <c r="F252" s="54">
        <v>3860</v>
      </c>
      <c r="G252" s="54">
        <v>3860</v>
      </c>
      <c r="H252" s="23">
        <v>1</v>
      </c>
      <c r="I252" s="23">
        <v>2</v>
      </c>
      <c r="J252" s="53">
        <v>5</v>
      </c>
    </row>
    <row r="253" spans="2:10" ht="15" hidden="1" customHeight="1" x14ac:dyDescent="0.4">
      <c r="B253" s="4">
        <v>126</v>
      </c>
      <c r="C253" s="56" t="s">
        <v>93</v>
      </c>
      <c r="D253" s="54">
        <v>25330</v>
      </c>
      <c r="E253" s="54">
        <v>3860</v>
      </c>
      <c r="F253" s="54">
        <v>3860</v>
      </c>
      <c r="G253" s="54">
        <v>3860</v>
      </c>
      <c r="H253" s="23">
        <v>1</v>
      </c>
      <c r="I253" s="23">
        <v>2</v>
      </c>
      <c r="J253" s="53">
        <v>6</v>
      </c>
    </row>
    <row r="254" spans="2:10" ht="15" hidden="1" customHeight="1" x14ac:dyDescent="0.4">
      <c r="B254" s="4">
        <v>127</v>
      </c>
      <c r="C254" s="56" t="s">
        <v>94</v>
      </c>
      <c r="D254" s="54">
        <v>27330</v>
      </c>
      <c r="E254" s="54">
        <v>3860</v>
      </c>
      <c r="F254" s="54">
        <v>3860</v>
      </c>
      <c r="G254" s="54">
        <v>3860</v>
      </c>
      <c r="H254" s="23">
        <v>1</v>
      </c>
      <c r="I254" s="23">
        <v>2</v>
      </c>
      <c r="J254" s="53">
        <v>7</v>
      </c>
    </row>
    <row r="255" spans="2:10" ht="15" hidden="1" customHeight="1" x14ac:dyDescent="0.4">
      <c r="B255" s="4">
        <v>128</v>
      </c>
      <c r="C255" s="56" t="s">
        <v>95</v>
      </c>
      <c r="D255" s="54">
        <v>29330</v>
      </c>
      <c r="E255" s="54">
        <v>3860</v>
      </c>
      <c r="F255" s="54">
        <v>3860</v>
      </c>
      <c r="G255" s="54">
        <v>3860</v>
      </c>
      <c r="H255" s="23">
        <v>1</v>
      </c>
      <c r="I255" s="23">
        <v>2</v>
      </c>
      <c r="J255" s="53">
        <v>8</v>
      </c>
    </row>
    <row r="256" spans="2:10" ht="15" hidden="1" customHeight="1" x14ac:dyDescent="0.4">
      <c r="B256" s="4">
        <v>129</v>
      </c>
      <c r="C256" s="56" t="s">
        <v>96</v>
      </c>
      <c r="D256" s="54">
        <v>31330</v>
      </c>
      <c r="E256" s="54">
        <v>3860</v>
      </c>
      <c r="F256" s="54">
        <v>3860</v>
      </c>
      <c r="G256" s="54">
        <v>3860</v>
      </c>
      <c r="H256" s="23">
        <v>1</v>
      </c>
      <c r="I256" s="23">
        <v>2</v>
      </c>
      <c r="J256" s="53">
        <v>9</v>
      </c>
    </row>
    <row r="257" spans="2:10" ht="15" hidden="1" customHeight="1" x14ac:dyDescent="0.4">
      <c r="B257" s="4">
        <v>1210</v>
      </c>
      <c r="C257" s="56" t="s">
        <v>97</v>
      </c>
      <c r="D257" s="54">
        <v>33330</v>
      </c>
      <c r="E257" s="54">
        <v>3860</v>
      </c>
      <c r="F257" s="54">
        <v>3860</v>
      </c>
      <c r="G257" s="54">
        <v>3860</v>
      </c>
      <c r="H257" s="23">
        <v>1</v>
      </c>
      <c r="I257" s="23">
        <v>2</v>
      </c>
      <c r="J257" s="53">
        <v>10</v>
      </c>
    </row>
    <row r="258" spans="2:10" ht="15" hidden="1" customHeight="1" x14ac:dyDescent="0.4">
      <c r="B258" s="4">
        <v>1211</v>
      </c>
      <c r="C258" s="56" t="s">
        <v>98</v>
      </c>
      <c r="D258" s="54">
        <v>35280</v>
      </c>
      <c r="E258" s="54">
        <v>3860</v>
      </c>
      <c r="F258" s="54">
        <v>3860</v>
      </c>
      <c r="G258" s="54">
        <v>3860</v>
      </c>
      <c r="H258" s="23">
        <v>1</v>
      </c>
      <c r="I258" s="23">
        <v>2</v>
      </c>
      <c r="J258" s="53">
        <v>11</v>
      </c>
    </row>
    <row r="259" spans="2:10" ht="15" hidden="1" customHeight="1" x14ac:dyDescent="0.4">
      <c r="B259" s="4">
        <v>1212</v>
      </c>
      <c r="C259" s="56" t="s">
        <v>99</v>
      </c>
      <c r="D259" s="54">
        <v>37230</v>
      </c>
      <c r="E259" s="54">
        <v>3860</v>
      </c>
      <c r="F259" s="54">
        <v>3860</v>
      </c>
      <c r="G259" s="54">
        <v>3860</v>
      </c>
      <c r="H259" s="23">
        <v>1</v>
      </c>
      <c r="I259" s="23">
        <v>2</v>
      </c>
      <c r="J259" s="53">
        <v>12</v>
      </c>
    </row>
    <row r="260" spans="2:10" ht="15" hidden="1" customHeight="1" x14ac:dyDescent="0.4">
      <c r="B260" s="4">
        <v>1213</v>
      </c>
      <c r="C260" s="56" t="s">
        <v>100</v>
      </c>
      <c r="D260" s="54">
        <v>39180</v>
      </c>
      <c r="E260" s="54">
        <v>3860</v>
      </c>
      <c r="F260" s="54">
        <v>3860</v>
      </c>
      <c r="G260" s="54">
        <v>3860</v>
      </c>
      <c r="H260" s="23">
        <v>1</v>
      </c>
      <c r="I260" s="23">
        <v>2</v>
      </c>
      <c r="J260" s="53">
        <v>13</v>
      </c>
    </row>
    <row r="261" spans="2:10" ht="15" hidden="1" customHeight="1" x14ac:dyDescent="0.4">
      <c r="B261" s="4">
        <v>1214</v>
      </c>
      <c r="C261" s="56" t="s">
        <v>101</v>
      </c>
      <c r="D261" s="54">
        <v>41140</v>
      </c>
      <c r="E261" s="54">
        <v>3860</v>
      </c>
      <c r="F261" s="54">
        <v>3860</v>
      </c>
      <c r="G261" s="54">
        <v>3860</v>
      </c>
      <c r="H261" s="23">
        <v>1</v>
      </c>
      <c r="I261" s="23">
        <v>2</v>
      </c>
      <c r="J261" s="53">
        <v>14</v>
      </c>
    </row>
    <row r="262" spans="2:10" ht="15" hidden="1" customHeight="1" x14ac:dyDescent="0.4">
      <c r="B262" s="4">
        <v>1215</v>
      </c>
      <c r="C262" s="56" t="s">
        <v>102</v>
      </c>
      <c r="D262" s="54">
        <v>43090</v>
      </c>
      <c r="E262" s="54">
        <v>3860</v>
      </c>
      <c r="F262" s="54">
        <v>3860</v>
      </c>
      <c r="G262" s="54">
        <v>3860</v>
      </c>
      <c r="H262" s="23">
        <v>1</v>
      </c>
      <c r="I262" s="23">
        <v>2</v>
      </c>
      <c r="J262" s="53">
        <v>15</v>
      </c>
    </row>
    <row r="263" spans="2:10" ht="15" hidden="1" customHeight="1" x14ac:dyDescent="0.4">
      <c r="B263" s="4">
        <v>1216</v>
      </c>
      <c r="C263" s="56" t="s">
        <v>103</v>
      </c>
      <c r="D263" s="54">
        <v>45040</v>
      </c>
      <c r="E263" s="54">
        <v>3860</v>
      </c>
      <c r="F263" s="54">
        <v>3860</v>
      </c>
      <c r="G263" s="54">
        <v>3860</v>
      </c>
      <c r="H263" s="23">
        <v>1</v>
      </c>
      <c r="I263" s="23">
        <v>2</v>
      </c>
      <c r="J263" s="53">
        <v>16</v>
      </c>
    </row>
    <row r="264" spans="2:10" ht="15" hidden="1" customHeight="1" x14ac:dyDescent="0.4">
      <c r="B264" s="4">
        <v>1217</v>
      </c>
      <c r="C264" s="56" t="s">
        <v>104</v>
      </c>
      <c r="D264" s="54">
        <v>47000</v>
      </c>
      <c r="E264" s="54">
        <v>3860</v>
      </c>
      <c r="F264" s="54">
        <v>3860</v>
      </c>
      <c r="G264" s="54">
        <v>3860</v>
      </c>
      <c r="H264" s="23">
        <v>1</v>
      </c>
      <c r="I264" s="23">
        <v>2</v>
      </c>
      <c r="J264" s="53">
        <v>17</v>
      </c>
    </row>
    <row r="265" spans="2:10" ht="15" hidden="1" customHeight="1" x14ac:dyDescent="0.4">
      <c r="B265" s="4">
        <v>1218</v>
      </c>
      <c r="C265" s="56" t="s">
        <v>105</v>
      </c>
      <c r="D265" s="54">
        <v>48950</v>
      </c>
      <c r="E265" s="54">
        <v>3860</v>
      </c>
      <c r="F265" s="54">
        <v>3860</v>
      </c>
      <c r="G265" s="54">
        <v>3860</v>
      </c>
      <c r="H265" s="23">
        <v>1</v>
      </c>
      <c r="I265" s="23">
        <v>2</v>
      </c>
      <c r="J265" s="53">
        <v>18</v>
      </c>
    </row>
    <row r="266" spans="2:10" ht="15" hidden="1" customHeight="1" x14ac:dyDescent="0.4">
      <c r="B266" s="4">
        <v>1219</v>
      </c>
      <c r="C266" s="56" t="s">
        <v>106</v>
      </c>
      <c r="D266" s="54">
        <v>50900</v>
      </c>
      <c r="E266" s="54">
        <v>3860</v>
      </c>
      <c r="F266" s="54">
        <v>3860</v>
      </c>
      <c r="G266" s="54">
        <v>3860</v>
      </c>
      <c r="H266" s="23">
        <v>1</v>
      </c>
      <c r="I266" s="23">
        <v>2</v>
      </c>
      <c r="J266" s="53">
        <v>19</v>
      </c>
    </row>
    <row r="267" spans="2:10" ht="15" hidden="1" customHeight="1" x14ac:dyDescent="0.4">
      <c r="B267" s="4">
        <v>1220</v>
      </c>
      <c r="C267" s="56" t="s">
        <v>107</v>
      </c>
      <c r="D267" s="54">
        <v>52850</v>
      </c>
      <c r="E267" s="54">
        <v>3860</v>
      </c>
      <c r="F267" s="54">
        <v>3860</v>
      </c>
      <c r="G267" s="54">
        <v>3860</v>
      </c>
      <c r="H267" s="23">
        <v>1</v>
      </c>
      <c r="I267" s="23">
        <v>2</v>
      </c>
      <c r="J267" s="53">
        <v>20</v>
      </c>
    </row>
    <row r="268" spans="2:10" ht="15" hidden="1" customHeight="1" x14ac:dyDescent="0.4">
      <c r="B268" s="4">
        <v>131</v>
      </c>
      <c r="C268" s="56" t="s">
        <v>88</v>
      </c>
      <c r="D268" s="54">
        <v>20190</v>
      </c>
      <c r="E268" s="54">
        <v>5310</v>
      </c>
      <c r="F268" s="54">
        <v>5310</v>
      </c>
      <c r="G268" s="54">
        <v>5310</v>
      </c>
      <c r="H268" s="23">
        <v>1</v>
      </c>
      <c r="I268" s="23">
        <v>3</v>
      </c>
      <c r="J268" s="53">
        <v>1</v>
      </c>
    </row>
    <row r="269" spans="2:10" ht="15" hidden="1" customHeight="1" x14ac:dyDescent="0.4">
      <c r="B269" s="4">
        <v>132</v>
      </c>
      <c r="C269" s="56" t="s">
        <v>89</v>
      </c>
      <c r="D269" s="54">
        <v>23000</v>
      </c>
      <c r="E269" s="54">
        <v>5310</v>
      </c>
      <c r="F269" s="54">
        <v>5310</v>
      </c>
      <c r="G269" s="54">
        <v>5310</v>
      </c>
      <c r="H269" s="23">
        <v>1</v>
      </c>
      <c r="I269" s="23">
        <v>3</v>
      </c>
      <c r="J269" s="53">
        <v>2</v>
      </c>
    </row>
    <row r="270" spans="2:10" ht="15" hidden="1" customHeight="1" x14ac:dyDescent="0.4">
      <c r="B270" s="4">
        <v>133</v>
      </c>
      <c r="C270" s="56" t="s">
        <v>90</v>
      </c>
      <c r="D270" s="54">
        <v>25810</v>
      </c>
      <c r="E270" s="54">
        <v>5310</v>
      </c>
      <c r="F270" s="54">
        <v>5310</v>
      </c>
      <c r="G270" s="54">
        <v>5310</v>
      </c>
      <c r="H270" s="23">
        <v>1</v>
      </c>
      <c r="I270" s="23">
        <v>3</v>
      </c>
      <c r="J270" s="53">
        <v>3</v>
      </c>
    </row>
    <row r="271" spans="2:10" ht="15" hidden="1" customHeight="1" x14ac:dyDescent="0.4">
      <c r="B271" s="4">
        <v>134</v>
      </c>
      <c r="C271" s="56" t="s">
        <v>91</v>
      </c>
      <c r="D271" s="54">
        <v>28620</v>
      </c>
      <c r="E271" s="54">
        <v>5310</v>
      </c>
      <c r="F271" s="54">
        <v>5310</v>
      </c>
      <c r="G271" s="54">
        <v>5310</v>
      </c>
      <c r="H271" s="23">
        <v>1</v>
      </c>
      <c r="I271" s="23">
        <v>3</v>
      </c>
      <c r="J271" s="53">
        <v>4</v>
      </c>
    </row>
    <row r="272" spans="2:10" ht="15" hidden="1" customHeight="1" x14ac:dyDescent="0.4">
      <c r="B272" s="4">
        <v>135</v>
      </c>
      <c r="C272" s="56" t="s">
        <v>92</v>
      </c>
      <c r="D272" s="54">
        <v>31430</v>
      </c>
      <c r="E272" s="54">
        <v>5310</v>
      </c>
      <c r="F272" s="54">
        <v>5310</v>
      </c>
      <c r="G272" s="54">
        <v>5310</v>
      </c>
      <c r="H272" s="23">
        <v>1</v>
      </c>
      <c r="I272" s="23">
        <v>3</v>
      </c>
      <c r="J272" s="53">
        <v>5</v>
      </c>
    </row>
    <row r="273" spans="2:10" ht="15" hidden="1" customHeight="1" x14ac:dyDescent="0.4">
      <c r="B273" s="4">
        <v>136</v>
      </c>
      <c r="C273" s="56" t="s">
        <v>93</v>
      </c>
      <c r="D273" s="54">
        <v>34240</v>
      </c>
      <c r="E273" s="54">
        <v>5310</v>
      </c>
      <c r="F273" s="54">
        <v>5310</v>
      </c>
      <c r="G273" s="54">
        <v>5310</v>
      </c>
      <c r="H273" s="23">
        <v>1</v>
      </c>
      <c r="I273" s="23">
        <v>3</v>
      </c>
      <c r="J273" s="53">
        <v>6</v>
      </c>
    </row>
    <row r="274" spans="2:10" ht="15" hidden="1" customHeight="1" x14ac:dyDescent="0.4">
      <c r="B274" s="4">
        <v>137</v>
      </c>
      <c r="C274" s="56" t="s">
        <v>94</v>
      </c>
      <c r="D274" s="54">
        <v>37040</v>
      </c>
      <c r="E274" s="54">
        <v>5310</v>
      </c>
      <c r="F274" s="54">
        <v>5310</v>
      </c>
      <c r="G274" s="54">
        <v>5310</v>
      </c>
      <c r="H274" s="23">
        <v>1</v>
      </c>
      <c r="I274" s="23">
        <v>3</v>
      </c>
      <c r="J274" s="53">
        <v>7</v>
      </c>
    </row>
    <row r="275" spans="2:10" ht="15" hidden="1" customHeight="1" x14ac:dyDescent="0.4">
      <c r="B275" s="4">
        <v>138</v>
      </c>
      <c r="C275" s="56" t="s">
        <v>95</v>
      </c>
      <c r="D275" s="54">
        <v>39850</v>
      </c>
      <c r="E275" s="54">
        <v>5310</v>
      </c>
      <c r="F275" s="54">
        <v>5310</v>
      </c>
      <c r="G275" s="54">
        <v>5310</v>
      </c>
      <c r="H275" s="23">
        <v>1</v>
      </c>
      <c r="I275" s="23">
        <v>3</v>
      </c>
      <c r="J275" s="53">
        <v>8</v>
      </c>
    </row>
    <row r="276" spans="2:10" ht="15" hidden="1" customHeight="1" x14ac:dyDescent="0.4">
      <c r="B276" s="4">
        <v>139</v>
      </c>
      <c r="C276" s="56" t="s">
        <v>96</v>
      </c>
      <c r="D276" s="54">
        <v>42660</v>
      </c>
      <c r="E276" s="54">
        <v>5310</v>
      </c>
      <c r="F276" s="54">
        <v>5310</v>
      </c>
      <c r="G276" s="54">
        <v>5310</v>
      </c>
      <c r="H276" s="23">
        <v>1</v>
      </c>
      <c r="I276" s="23">
        <v>3</v>
      </c>
      <c r="J276" s="53">
        <v>9</v>
      </c>
    </row>
    <row r="277" spans="2:10" ht="15" hidden="1" customHeight="1" x14ac:dyDescent="0.4">
      <c r="B277" s="4">
        <v>1310</v>
      </c>
      <c r="C277" s="56" t="s">
        <v>97</v>
      </c>
      <c r="D277" s="54">
        <v>45470</v>
      </c>
      <c r="E277" s="54">
        <v>5310</v>
      </c>
      <c r="F277" s="54">
        <v>5310</v>
      </c>
      <c r="G277" s="54">
        <v>5310</v>
      </c>
      <c r="H277" s="23">
        <v>1</v>
      </c>
      <c r="I277" s="23">
        <v>3</v>
      </c>
      <c r="J277" s="53">
        <v>10</v>
      </c>
    </row>
    <row r="278" spans="2:10" ht="15" hidden="1" customHeight="1" x14ac:dyDescent="0.4">
      <c r="B278" s="4">
        <v>1311</v>
      </c>
      <c r="C278" s="56" t="s">
        <v>98</v>
      </c>
      <c r="D278" s="54">
        <v>48170</v>
      </c>
      <c r="E278" s="54">
        <v>5310</v>
      </c>
      <c r="F278" s="54">
        <v>5310</v>
      </c>
      <c r="G278" s="54">
        <v>5310</v>
      </c>
      <c r="H278" s="23">
        <v>1</v>
      </c>
      <c r="I278" s="23">
        <v>3</v>
      </c>
      <c r="J278" s="53">
        <v>11</v>
      </c>
    </row>
    <row r="279" spans="2:10" ht="15" hidden="1" customHeight="1" x14ac:dyDescent="0.4">
      <c r="B279" s="4">
        <v>1312</v>
      </c>
      <c r="C279" s="56" t="s">
        <v>99</v>
      </c>
      <c r="D279" s="54">
        <v>50870</v>
      </c>
      <c r="E279" s="54">
        <v>5310</v>
      </c>
      <c r="F279" s="54">
        <v>5310</v>
      </c>
      <c r="G279" s="54">
        <v>5310</v>
      </c>
      <c r="H279" s="23">
        <v>1</v>
      </c>
      <c r="I279" s="23">
        <v>3</v>
      </c>
      <c r="J279" s="53">
        <v>12</v>
      </c>
    </row>
    <row r="280" spans="2:10" ht="15" hidden="1" customHeight="1" x14ac:dyDescent="0.4">
      <c r="B280" s="4">
        <v>1313</v>
      </c>
      <c r="C280" s="56" t="s">
        <v>100</v>
      </c>
      <c r="D280" s="54">
        <v>53580</v>
      </c>
      <c r="E280" s="54">
        <v>5310</v>
      </c>
      <c r="F280" s="54">
        <v>5310</v>
      </c>
      <c r="G280" s="54">
        <v>5310</v>
      </c>
      <c r="H280" s="23">
        <v>1</v>
      </c>
      <c r="I280" s="23">
        <v>3</v>
      </c>
      <c r="J280" s="53">
        <v>13</v>
      </c>
    </row>
    <row r="281" spans="2:10" ht="15" hidden="1" customHeight="1" x14ac:dyDescent="0.4">
      <c r="B281" s="4">
        <v>1314</v>
      </c>
      <c r="C281" s="56" t="s">
        <v>101</v>
      </c>
      <c r="D281" s="54">
        <v>56280</v>
      </c>
      <c r="E281" s="54">
        <v>5310</v>
      </c>
      <c r="F281" s="54">
        <v>5310</v>
      </c>
      <c r="G281" s="54">
        <v>5310</v>
      </c>
      <c r="H281" s="23">
        <v>1</v>
      </c>
      <c r="I281" s="23">
        <v>3</v>
      </c>
      <c r="J281" s="53">
        <v>14</v>
      </c>
    </row>
    <row r="282" spans="2:10" ht="15" hidden="1" customHeight="1" x14ac:dyDescent="0.4">
      <c r="B282" s="4">
        <v>1315</v>
      </c>
      <c r="C282" s="56" t="s">
        <v>102</v>
      </c>
      <c r="D282" s="54">
        <v>58980</v>
      </c>
      <c r="E282" s="54">
        <v>5310</v>
      </c>
      <c r="F282" s="54">
        <v>5310</v>
      </c>
      <c r="G282" s="54">
        <v>5310</v>
      </c>
      <c r="H282" s="23">
        <v>1</v>
      </c>
      <c r="I282" s="23">
        <v>3</v>
      </c>
      <c r="J282" s="53">
        <v>15</v>
      </c>
    </row>
    <row r="283" spans="2:10" ht="15" hidden="1" customHeight="1" x14ac:dyDescent="0.4">
      <c r="B283" s="4">
        <v>1316</v>
      </c>
      <c r="C283" s="56" t="s">
        <v>103</v>
      </c>
      <c r="D283" s="54">
        <v>61680</v>
      </c>
      <c r="E283" s="54">
        <v>5310</v>
      </c>
      <c r="F283" s="54">
        <v>5310</v>
      </c>
      <c r="G283" s="54">
        <v>5310</v>
      </c>
      <c r="H283" s="23">
        <v>1</v>
      </c>
      <c r="I283" s="23">
        <v>3</v>
      </c>
      <c r="J283" s="53">
        <v>16</v>
      </c>
    </row>
    <row r="284" spans="2:10" ht="15" hidden="1" customHeight="1" x14ac:dyDescent="0.4">
      <c r="B284" s="4">
        <v>1317</v>
      </c>
      <c r="C284" s="56" t="s">
        <v>104</v>
      </c>
      <c r="D284" s="54">
        <v>64380</v>
      </c>
      <c r="E284" s="54">
        <v>5310</v>
      </c>
      <c r="F284" s="54">
        <v>5310</v>
      </c>
      <c r="G284" s="54">
        <v>5310</v>
      </c>
      <c r="H284" s="23">
        <v>1</v>
      </c>
      <c r="I284" s="23">
        <v>3</v>
      </c>
      <c r="J284" s="53">
        <v>17</v>
      </c>
    </row>
    <row r="285" spans="2:10" ht="15" hidden="1" customHeight="1" x14ac:dyDescent="0.4">
      <c r="B285" s="4">
        <v>1318</v>
      </c>
      <c r="C285" s="56" t="s">
        <v>105</v>
      </c>
      <c r="D285" s="54">
        <v>67080</v>
      </c>
      <c r="E285" s="54">
        <v>5310</v>
      </c>
      <c r="F285" s="54">
        <v>5310</v>
      </c>
      <c r="G285" s="54">
        <v>5310</v>
      </c>
      <c r="H285" s="23">
        <v>1</v>
      </c>
      <c r="I285" s="23">
        <v>3</v>
      </c>
      <c r="J285" s="53">
        <v>18</v>
      </c>
    </row>
    <row r="286" spans="2:10" ht="15" hidden="1" customHeight="1" x14ac:dyDescent="0.4">
      <c r="B286" s="4">
        <v>1319</v>
      </c>
      <c r="C286" s="56" t="s">
        <v>106</v>
      </c>
      <c r="D286" s="54">
        <v>69790</v>
      </c>
      <c r="E286" s="54">
        <v>5310</v>
      </c>
      <c r="F286" s="54">
        <v>5310</v>
      </c>
      <c r="G286" s="54">
        <v>5310</v>
      </c>
      <c r="H286" s="23">
        <v>1</v>
      </c>
      <c r="I286" s="23">
        <v>3</v>
      </c>
      <c r="J286" s="53">
        <v>19</v>
      </c>
    </row>
    <row r="287" spans="2:10" ht="15" hidden="1" customHeight="1" x14ac:dyDescent="0.4">
      <c r="B287" s="4">
        <v>1320</v>
      </c>
      <c r="C287" s="56" t="s">
        <v>107</v>
      </c>
      <c r="D287" s="54">
        <v>72490</v>
      </c>
      <c r="E287" s="54">
        <v>5310</v>
      </c>
      <c r="F287" s="54">
        <v>5310</v>
      </c>
      <c r="G287" s="54">
        <v>5310</v>
      </c>
      <c r="H287" s="23">
        <v>1</v>
      </c>
      <c r="I287" s="23">
        <v>3</v>
      </c>
      <c r="J287" s="53">
        <v>20</v>
      </c>
    </row>
    <row r="288" spans="2:10" ht="15" hidden="1" customHeight="1" x14ac:dyDescent="0.4">
      <c r="B288" s="4">
        <v>141</v>
      </c>
      <c r="C288" s="56" t="s">
        <v>88</v>
      </c>
      <c r="D288" s="54">
        <v>25740</v>
      </c>
      <c r="E288" s="86">
        <v>7170</v>
      </c>
      <c r="F288" s="86">
        <v>7170</v>
      </c>
      <c r="G288" s="86">
        <v>7170</v>
      </c>
      <c r="H288" s="23">
        <v>1</v>
      </c>
      <c r="I288" s="23">
        <v>4</v>
      </c>
      <c r="J288" s="53">
        <v>1</v>
      </c>
    </row>
    <row r="289" spans="2:10" ht="15" hidden="1" customHeight="1" x14ac:dyDescent="0.4">
      <c r="B289" s="4">
        <v>142</v>
      </c>
      <c r="C289" s="56" t="s">
        <v>89</v>
      </c>
      <c r="D289" s="54">
        <v>29550</v>
      </c>
      <c r="E289" s="86">
        <v>7170</v>
      </c>
      <c r="F289" s="86">
        <v>7170</v>
      </c>
      <c r="G289" s="86">
        <v>7170</v>
      </c>
      <c r="H289" s="23">
        <v>1</v>
      </c>
      <c r="I289" s="23">
        <v>4</v>
      </c>
      <c r="J289" s="53">
        <v>2</v>
      </c>
    </row>
    <row r="290" spans="2:10" ht="15" hidden="1" customHeight="1" x14ac:dyDescent="0.4">
      <c r="B290" s="4">
        <v>143</v>
      </c>
      <c r="C290" s="56" t="s">
        <v>90</v>
      </c>
      <c r="D290" s="54">
        <v>33350</v>
      </c>
      <c r="E290" s="86">
        <v>7170</v>
      </c>
      <c r="F290" s="86">
        <v>7170</v>
      </c>
      <c r="G290" s="86">
        <v>7170</v>
      </c>
      <c r="H290" s="23">
        <v>1</v>
      </c>
      <c r="I290" s="23">
        <v>4</v>
      </c>
      <c r="J290" s="53">
        <v>3</v>
      </c>
    </row>
    <row r="291" spans="2:10" ht="15" hidden="1" customHeight="1" x14ac:dyDescent="0.4">
      <c r="B291" s="4">
        <v>144</v>
      </c>
      <c r="C291" s="56" t="s">
        <v>91</v>
      </c>
      <c r="D291" s="54">
        <v>37160</v>
      </c>
      <c r="E291" s="86">
        <v>7170</v>
      </c>
      <c r="F291" s="86">
        <v>7170</v>
      </c>
      <c r="G291" s="86">
        <v>7170</v>
      </c>
      <c r="H291" s="23">
        <v>1</v>
      </c>
      <c r="I291" s="23">
        <v>4</v>
      </c>
      <c r="J291" s="53">
        <v>4</v>
      </c>
    </row>
    <row r="292" spans="2:10" ht="15" hidden="1" customHeight="1" x14ac:dyDescent="0.4">
      <c r="B292" s="4">
        <v>145</v>
      </c>
      <c r="C292" s="56" t="s">
        <v>92</v>
      </c>
      <c r="D292" s="54">
        <v>40960</v>
      </c>
      <c r="E292" s="86">
        <v>7170</v>
      </c>
      <c r="F292" s="86">
        <v>7170</v>
      </c>
      <c r="G292" s="86">
        <v>7170</v>
      </c>
      <c r="H292" s="23">
        <v>1</v>
      </c>
      <c r="I292" s="23">
        <v>4</v>
      </c>
      <c r="J292" s="53">
        <v>5</v>
      </c>
    </row>
    <row r="293" spans="2:10" ht="15" hidden="1" customHeight="1" x14ac:dyDescent="0.4">
      <c r="B293" s="4">
        <v>146</v>
      </c>
      <c r="C293" s="56" t="s">
        <v>93</v>
      </c>
      <c r="D293" s="54">
        <v>44770</v>
      </c>
      <c r="E293" s="86">
        <v>7170</v>
      </c>
      <c r="F293" s="86">
        <v>7170</v>
      </c>
      <c r="G293" s="86">
        <v>7170</v>
      </c>
      <c r="H293" s="23">
        <v>1</v>
      </c>
      <c r="I293" s="23">
        <v>4</v>
      </c>
      <c r="J293" s="53">
        <v>6</v>
      </c>
    </row>
    <row r="294" spans="2:10" ht="15" hidden="1" customHeight="1" x14ac:dyDescent="0.4">
      <c r="B294" s="4">
        <v>147</v>
      </c>
      <c r="C294" s="56" t="s">
        <v>94</v>
      </c>
      <c r="D294" s="54">
        <v>48570</v>
      </c>
      <c r="E294" s="86">
        <v>7170</v>
      </c>
      <c r="F294" s="86">
        <v>7170</v>
      </c>
      <c r="G294" s="86">
        <v>7170</v>
      </c>
      <c r="H294" s="23">
        <v>1</v>
      </c>
      <c r="I294" s="23">
        <v>4</v>
      </c>
      <c r="J294" s="53">
        <v>7</v>
      </c>
    </row>
    <row r="295" spans="2:10" ht="15" hidden="1" customHeight="1" x14ac:dyDescent="0.4">
      <c r="B295" s="4">
        <v>148</v>
      </c>
      <c r="C295" s="56" t="s">
        <v>95</v>
      </c>
      <c r="D295" s="54">
        <v>52380</v>
      </c>
      <c r="E295" s="86">
        <v>7170</v>
      </c>
      <c r="F295" s="86">
        <v>7170</v>
      </c>
      <c r="G295" s="86">
        <v>7170</v>
      </c>
      <c r="H295" s="23">
        <v>1</v>
      </c>
      <c r="I295" s="23">
        <v>4</v>
      </c>
      <c r="J295" s="53">
        <v>8</v>
      </c>
    </row>
    <row r="296" spans="2:10" ht="15" hidden="1" customHeight="1" x14ac:dyDescent="0.4">
      <c r="B296" s="4">
        <v>149</v>
      </c>
      <c r="C296" s="56" t="s">
        <v>96</v>
      </c>
      <c r="D296" s="54">
        <v>56180</v>
      </c>
      <c r="E296" s="86">
        <v>7170</v>
      </c>
      <c r="F296" s="86">
        <v>7170</v>
      </c>
      <c r="G296" s="86">
        <v>7170</v>
      </c>
      <c r="H296" s="23">
        <v>1</v>
      </c>
      <c r="I296" s="23">
        <v>4</v>
      </c>
      <c r="J296" s="53">
        <v>9</v>
      </c>
    </row>
    <row r="297" spans="2:10" ht="15" hidden="1" customHeight="1" x14ac:dyDescent="0.4">
      <c r="B297" s="4">
        <v>1410</v>
      </c>
      <c r="C297" s="56" t="s">
        <v>97</v>
      </c>
      <c r="D297" s="54">
        <v>59990</v>
      </c>
      <c r="E297" s="86">
        <v>7170</v>
      </c>
      <c r="F297" s="86">
        <v>7170</v>
      </c>
      <c r="G297" s="86">
        <v>7170</v>
      </c>
      <c r="H297" s="23">
        <v>1</v>
      </c>
      <c r="I297" s="23">
        <v>4</v>
      </c>
      <c r="J297" s="53">
        <v>10</v>
      </c>
    </row>
    <row r="298" spans="2:10" ht="15" hidden="1" customHeight="1" x14ac:dyDescent="0.4">
      <c r="B298" s="4">
        <v>1411</v>
      </c>
      <c r="C298" s="56" t="s">
        <v>98</v>
      </c>
      <c r="D298" s="54">
        <v>63640</v>
      </c>
      <c r="E298" s="86">
        <v>7170</v>
      </c>
      <c r="F298" s="86">
        <v>7170</v>
      </c>
      <c r="G298" s="86">
        <v>7170</v>
      </c>
      <c r="H298" s="23">
        <v>1</v>
      </c>
      <c r="I298" s="23">
        <v>4</v>
      </c>
      <c r="J298" s="53">
        <v>11</v>
      </c>
    </row>
    <row r="299" spans="2:10" ht="15" hidden="1" customHeight="1" x14ac:dyDescent="0.4">
      <c r="B299" s="4">
        <v>1412</v>
      </c>
      <c r="C299" s="56" t="s">
        <v>99</v>
      </c>
      <c r="D299" s="54">
        <v>67290</v>
      </c>
      <c r="E299" s="86">
        <v>7170</v>
      </c>
      <c r="F299" s="86">
        <v>7170</v>
      </c>
      <c r="G299" s="86">
        <v>7170</v>
      </c>
      <c r="H299" s="23">
        <v>1</v>
      </c>
      <c r="I299" s="23">
        <v>4</v>
      </c>
      <c r="J299" s="53">
        <v>12</v>
      </c>
    </row>
    <row r="300" spans="2:10" ht="15" hidden="1" customHeight="1" x14ac:dyDescent="0.4">
      <c r="B300" s="4">
        <v>1413</v>
      </c>
      <c r="C300" s="56" t="s">
        <v>100</v>
      </c>
      <c r="D300" s="54">
        <v>70940</v>
      </c>
      <c r="E300" s="86">
        <v>7170</v>
      </c>
      <c r="F300" s="86">
        <v>7170</v>
      </c>
      <c r="G300" s="86">
        <v>7170</v>
      </c>
      <c r="H300" s="23">
        <v>1</v>
      </c>
      <c r="I300" s="23">
        <v>4</v>
      </c>
      <c r="J300" s="53">
        <v>13</v>
      </c>
    </row>
    <row r="301" spans="2:10" ht="15" hidden="1" customHeight="1" x14ac:dyDescent="0.4">
      <c r="B301" s="4">
        <v>1414</v>
      </c>
      <c r="C301" s="56" t="s">
        <v>101</v>
      </c>
      <c r="D301" s="54">
        <v>74590</v>
      </c>
      <c r="E301" s="86">
        <v>7170</v>
      </c>
      <c r="F301" s="86">
        <v>7170</v>
      </c>
      <c r="G301" s="86">
        <v>7170</v>
      </c>
      <c r="H301" s="23">
        <v>1</v>
      </c>
      <c r="I301" s="23">
        <v>4</v>
      </c>
      <c r="J301" s="53">
        <v>14</v>
      </c>
    </row>
    <row r="302" spans="2:10" ht="15" hidden="1" customHeight="1" x14ac:dyDescent="0.4">
      <c r="B302" s="4">
        <v>1415</v>
      </c>
      <c r="C302" s="56" t="s">
        <v>102</v>
      </c>
      <c r="D302" s="54">
        <v>78240</v>
      </c>
      <c r="E302" s="86">
        <v>7170</v>
      </c>
      <c r="F302" s="86">
        <v>7170</v>
      </c>
      <c r="G302" s="86">
        <v>7170</v>
      </c>
      <c r="H302" s="23">
        <v>1</v>
      </c>
      <c r="I302" s="23">
        <v>4</v>
      </c>
      <c r="J302" s="53">
        <v>15</v>
      </c>
    </row>
    <row r="303" spans="2:10" ht="15" hidden="1" customHeight="1" x14ac:dyDescent="0.4">
      <c r="B303" s="4">
        <v>1416</v>
      </c>
      <c r="C303" s="56" t="s">
        <v>103</v>
      </c>
      <c r="D303" s="54">
        <v>81890</v>
      </c>
      <c r="E303" s="86">
        <v>7170</v>
      </c>
      <c r="F303" s="86">
        <v>7170</v>
      </c>
      <c r="G303" s="86">
        <v>7170</v>
      </c>
      <c r="H303" s="23">
        <v>1</v>
      </c>
      <c r="I303" s="23">
        <v>4</v>
      </c>
      <c r="J303" s="53">
        <v>16</v>
      </c>
    </row>
    <row r="304" spans="2:10" ht="15" hidden="1" customHeight="1" x14ac:dyDescent="0.4">
      <c r="B304" s="4">
        <v>1417</v>
      </c>
      <c r="C304" s="56" t="s">
        <v>104</v>
      </c>
      <c r="D304" s="54">
        <v>85540</v>
      </c>
      <c r="E304" s="86">
        <v>7170</v>
      </c>
      <c r="F304" s="86">
        <v>7170</v>
      </c>
      <c r="G304" s="86">
        <v>7170</v>
      </c>
      <c r="H304" s="23">
        <v>1</v>
      </c>
      <c r="I304" s="23">
        <v>4</v>
      </c>
      <c r="J304" s="53">
        <v>17</v>
      </c>
    </row>
    <row r="305" spans="2:10" ht="15" hidden="1" customHeight="1" x14ac:dyDescent="0.4">
      <c r="B305" s="4">
        <v>1418</v>
      </c>
      <c r="C305" s="56" t="s">
        <v>105</v>
      </c>
      <c r="D305" s="54">
        <v>89190</v>
      </c>
      <c r="E305" s="86">
        <v>7170</v>
      </c>
      <c r="F305" s="86">
        <v>7170</v>
      </c>
      <c r="G305" s="86">
        <v>7170</v>
      </c>
      <c r="H305" s="23">
        <v>1</v>
      </c>
      <c r="I305" s="23">
        <v>4</v>
      </c>
      <c r="J305" s="53">
        <v>18</v>
      </c>
    </row>
    <row r="306" spans="2:10" ht="15" hidden="1" customHeight="1" x14ac:dyDescent="0.4">
      <c r="B306" s="4">
        <v>1419</v>
      </c>
      <c r="C306" s="56" t="s">
        <v>106</v>
      </c>
      <c r="D306" s="54">
        <v>92840</v>
      </c>
      <c r="E306" s="86">
        <v>7170</v>
      </c>
      <c r="F306" s="86">
        <v>7170</v>
      </c>
      <c r="G306" s="86">
        <v>7170</v>
      </c>
      <c r="H306" s="23">
        <v>1</v>
      </c>
      <c r="I306" s="23">
        <v>4</v>
      </c>
      <c r="J306" s="53">
        <v>19</v>
      </c>
    </row>
    <row r="307" spans="2:10" ht="15" hidden="1" customHeight="1" x14ac:dyDescent="0.4">
      <c r="B307" s="4">
        <v>1420</v>
      </c>
      <c r="C307" s="56" t="s">
        <v>107</v>
      </c>
      <c r="D307" s="54">
        <v>96490</v>
      </c>
      <c r="E307" s="86">
        <v>7170</v>
      </c>
      <c r="F307" s="86">
        <v>7170</v>
      </c>
      <c r="G307" s="86">
        <v>7170</v>
      </c>
      <c r="H307" s="23">
        <v>1</v>
      </c>
      <c r="I307" s="23">
        <v>4</v>
      </c>
      <c r="J307" s="53">
        <v>20</v>
      </c>
    </row>
    <row r="308" spans="2:10" ht="15" hidden="1" customHeight="1" x14ac:dyDescent="0.4">
      <c r="B308" s="4">
        <v>211</v>
      </c>
      <c r="C308" s="45" t="s">
        <v>88</v>
      </c>
      <c r="D308" s="86">
        <v>13180</v>
      </c>
      <c r="E308" s="86">
        <v>3340</v>
      </c>
      <c r="F308" s="86">
        <v>3340</v>
      </c>
      <c r="G308" s="86">
        <v>3340</v>
      </c>
      <c r="H308" s="23">
        <v>2</v>
      </c>
      <c r="I308" s="23">
        <v>1</v>
      </c>
      <c r="J308" s="53">
        <v>1</v>
      </c>
    </row>
    <row r="309" spans="2:10" ht="15" hidden="1" customHeight="1" x14ac:dyDescent="0.4">
      <c r="B309" s="4">
        <v>212</v>
      </c>
      <c r="C309" s="45" t="s">
        <v>89</v>
      </c>
      <c r="D309" s="86">
        <v>14890</v>
      </c>
      <c r="E309" s="86">
        <v>3340</v>
      </c>
      <c r="F309" s="86">
        <v>3340</v>
      </c>
      <c r="G309" s="86">
        <v>3340</v>
      </c>
      <c r="H309" s="23">
        <v>2</v>
      </c>
      <c r="I309" s="23">
        <v>1</v>
      </c>
      <c r="J309" s="53">
        <v>2</v>
      </c>
    </row>
    <row r="310" spans="2:10" ht="15" hidden="1" customHeight="1" x14ac:dyDescent="0.4">
      <c r="B310" s="4">
        <v>213</v>
      </c>
      <c r="C310" s="45" t="s">
        <v>90</v>
      </c>
      <c r="D310" s="86">
        <v>16590</v>
      </c>
      <c r="E310" s="86">
        <v>3340</v>
      </c>
      <c r="F310" s="86">
        <v>3340</v>
      </c>
      <c r="G310" s="86">
        <v>3340</v>
      </c>
      <c r="H310" s="23">
        <v>2</v>
      </c>
      <c r="I310" s="23">
        <v>1</v>
      </c>
      <c r="J310" s="53">
        <v>3</v>
      </c>
    </row>
    <row r="311" spans="2:10" ht="15" hidden="1" customHeight="1" x14ac:dyDescent="0.4">
      <c r="B311" s="4">
        <v>214</v>
      </c>
      <c r="C311" s="45" t="s">
        <v>91</v>
      </c>
      <c r="D311" s="86">
        <v>18290</v>
      </c>
      <c r="E311" s="86">
        <v>3340</v>
      </c>
      <c r="F311" s="86">
        <v>3340</v>
      </c>
      <c r="G311" s="86">
        <v>3340</v>
      </c>
      <c r="H311" s="23">
        <v>2</v>
      </c>
      <c r="I311" s="23">
        <v>1</v>
      </c>
      <c r="J311" s="53">
        <v>4</v>
      </c>
    </row>
    <row r="312" spans="2:10" ht="15" hidden="1" customHeight="1" x14ac:dyDescent="0.4">
      <c r="B312" s="4">
        <v>215</v>
      </c>
      <c r="C312" s="45" t="s">
        <v>92</v>
      </c>
      <c r="D312" s="86">
        <v>19990</v>
      </c>
      <c r="E312" s="86">
        <v>3340</v>
      </c>
      <c r="F312" s="86">
        <v>3340</v>
      </c>
      <c r="G312" s="86">
        <v>3340</v>
      </c>
      <c r="H312" s="23">
        <v>2</v>
      </c>
      <c r="I312" s="23">
        <v>1</v>
      </c>
      <c r="J312" s="53">
        <v>5</v>
      </c>
    </row>
    <row r="313" spans="2:10" ht="15" hidden="1" customHeight="1" x14ac:dyDescent="0.4">
      <c r="B313" s="4">
        <v>216</v>
      </c>
      <c r="C313" s="45" t="s">
        <v>93</v>
      </c>
      <c r="D313" s="86">
        <v>21700</v>
      </c>
      <c r="E313" s="86">
        <v>3340</v>
      </c>
      <c r="F313" s="86">
        <v>3340</v>
      </c>
      <c r="G313" s="86">
        <v>3340</v>
      </c>
      <c r="H313" s="23">
        <v>2</v>
      </c>
      <c r="I313" s="23">
        <v>1</v>
      </c>
      <c r="J313" s="53">
        <v>6</v>
      </c>
    </row>
    <row r="314" spans="2:10" ht="15" hidden="1" customHeight="1" x14ac:dyDescent="0.4">
      <c r="B314" s="4">
        <v>217</v>
      </c>
      <c r="C314" s="45" t="s">
        <v>94</v>
      </c>
      <c r="D314" s="86">
        <v>23400</v>
      </c>
      <c r="E314" s="86">
        <v>3340</v>
      </c>
      <c r="F314" s="86">
        <v>3340</v>
      </c>
      <c r="G314" s="86">
        <v>3340</v>
      </c>
      <c r="H314" s="23">
        <v>2</v>
      </c>
      <c r="I314" s="23">
        <v>1</v>
      </c>
      <c r="J314" s="53">
        <v>7</v>
      </c>
    </row>
    <row r="315" spans="2:10" ht="15" hidden="1" customHeight="1" x14ac:dyDescent="0.4">
      <c r="B315" s="4">
        <v>218</v>
      </c>
      <c r="C315" s="45" t="s">
        <v>95</v>
      </c>
      <c r="D315" s="86">
        <v>25100</v>
      </c>
      <c r="E315" s="86">
        <v>3340</v>
      </c>
      <c r="F315" s="86">
        <v>3340</v>
      </c>
      <c r="G315" s="86">
        <v>3340</v>
      </c>
      <c r="H315" s="23">
        <v>2</v>
      </c>
      <c r="I315" s="23">
        <v>1</v>
      </c>
      <c r="J315" s="53">
        <v>8</v>
      </c>
    </row>
    <row r="316" spans="2:10" ht="15" hidden="1" customHeight="1" x14ac:dyDescent="0.4">
      <c r="B316" s="4">
        <v>219</v>
      </c>
      <c r="C316" s="45" t="s">
        <v>96</v>
      </c>
      <c r="D316" s="86">
        <v>26800</v>
      </c>
      <c r="E316" s="86">
        <v>3340</v>
      </c>
      <c r="F316" s="86">
        <v>3340</v>
      </c>
      <c r="G316" s="86">
        <v>3340</v>
      </c>
      <c r="H316" s="23">
        <v>2</v>
      </c>
      <c r="I316" s="23">
        <v>1</v>
      </c>
      <c r="J316" s="53">
        <v>9</v>
      </c>
    </row>
    <row r="317" spans="2:10" ht="15" hidden="1" customHeight="1" x14ac:dyDescent="0.4">
      <c r="B317" s="4">
        <v>2110</v>
      </c>
      <c r="C317" s="45" t="s">
        <v>97</v>
      </c>
      <c r="D317" s="86">
        <v>28510</v>
      </c>
      <c r="E317" s="86">
        <v>3340</v>
      </c>
      <c r="F317" s="86">
        <v>3340</v>
      </c>
      <c r="G317" s="86">
        <v>3340</v>
      </c>
      <c r="H317" s="23">
        <v>2</v>
      </c>
      <c r="I317" s="23">
        <v>1</v>
      </c>
      <c r="J317" s="53">
        <v>10</v>
      </c>
    </row>
    <row r="318" spans="2:10" ht="15" hidden="1" customHeight="1" x14ac:dyDescent="0.4">
      <c r="B318" s="4">
        <v>2111</v>
      </c>
      <c r="C318" s="45" t="s">
        <v>98</v>
      </c>
      <c r="D318" s="86">
        <v>30190</v>
      </c>
      <c r="E318" s="86">
        <v>3340</v>
      </c>
      <c r="F318" s="86">
        <v>3340</v>
      </c>
      <c r="G318" s="86">
        <v>3340</v>
      </c>
      <c r="H318" s="23">
        <v>2</v>
      </c>
      <c r="I318" s="23">
        <v>1</v>
      </c>
      <c r="J318" s="53">
        <v>11</v>
      </c>
    </row>
    <row r="319" spans="2:10" ht="15" hidden="1" customHeight="1" x14ac:dyDescent="0.4">
      <c r="B319" s="4">
        <v>2112</v>
      </c>
      <c r="C319" s="45" t="s">
        <v>99</v>
      </c>
      <c r="D319" s="86">
        <v>31870</v>
      </c>
      <c r="E319" s="86">
        <v>3340</v>
      </c>
      <c r="F319" s="86">
        <v>3340</v>
      </c>
      <c r="G319" s="86">
        <v>3340</v>
      </c>
      <c r="H319" s="23">
        <v>2</v>
      </c>
      <c r="I319" s="23">
        <v>1</v>
      </c>
      <c r="J319" s="53">
        <v>12</v>
      </c>
    </row>
    <row r="320" spans="2:10" ht="15" hidden="1" customHeight="1" x14ac:dyDescent="0.4">
      <c r="B320" s="4">
        <v>2113</v>
      </c>
      <c r="C320" s="45" t="s">
        <v>100</v>
      </c>
      <c r="D320" s="86">
        <v>33550</v>
      </c>
      <c r="E320" s="86">
        <v>3340</v>
      </c>
      <c r="F320" s="86">
        <v>3340</v>
      </c>
      <c r="G320" s="86">
        <v>3340</v>
      </c>
      <c r="H320" s="23">
        <v>2</v>
      </c>
      <c r="I320" s="23">
        <v>1</v>
      </c>
      <c r="J320" s="53">
        <v>13</v>
      </c>
    </row>
    <row r="321" spans="2:10" ht="15" hidden="1" customHeight="1" x14ac:dyDescent="0.4">
      <c r="B321" s="4">
        <v>2114</v>
      </c>
      <c r="C321" s="45" t="s">
        <v>101</v>
      </c>
      <c r="D321" s="86">
        <v>35230</v>
      </c>
      <c r="E321" s="86">
        <v>3340</v>
      </c>
      <c r="F321" s="86">
        <v>3340</v>
      </c>
      <c r="G321" s="86">
        <v>3340</v>
      </c>
      <c r="H321" s="23">
        <v>2</v>
      </c>
      <c r="I321" s="23">
        <v>1</v>
      </c>
      <c r="J321" s="53">
        <v>14</v>
      </c>
    </row>
    <row r="322" spans="2:10" ht="15" hidden="1" customHeight="1" x14ac:dyDescent="0.4">
      <c r="B322" s="4">
        <v>2115</v>
      </c>
      <c r="C322" s="45" t="s">
        <v>102</v>
      </c>
      <c r="D322" s="86">
        <v>36910</v>
      </c>
      <c r="E322" s="86">
        <v>3340</v>
      </c>
      <c r="F322" s="86">
        <v>3340</v>
      </c>
      <c r="G322" s="86">
        <v>3340</v>
      </c>
      <c r="H322" s="23">
        <v>2</v>
      </c>
      <c r="I322" s="23">
        <v>1</v>
      </c>
      <c r="J322" s="53">
        <v>15</v>
      </c>
    </row>
    <row r="323" spans="2:10" ht="15" hidden="1" customHeight="1" x14ac:dyDescent="0.4">
      <c r="B323" s="4">
        <v>2116</v>
      </c>
      <c r="C323" s="45" t="s">
        <v>103</v>
      </c>
      <c r="D323" s="86">
        <v>38600</v>
      </c>
      <c r="E323" s="86">
        <v>3340</v>
      </c>
      <c r="F323" s="86">
        <v>3340</v>
      </c>
      <c r="G323" s="86">
        <v>3340</v>
      </c>
      <c r="H323" s="23">
        <v>2</v>
      </c>
      <c r="I323" s="23">
        <v>1</v>
      </c>
      <c r="J323" s="53">
        <v>16</v>
      </c>
    </row>
    <row r="324" spans="2:10" ht="15" hidden="1" customHeight="1" x14ac:dyDescent="0.4">
      <c r="B324" s="4">
        <v>2117</v>
      </c>
      <c r="C324" s="45" t="s">
        <v>104</v>
      </c>
      <c r="D324" s="86">
        <v>40280</v>
      </c>
      <c r="E324" s="86">
        <v>3340</v>
      </c>
      <c r="F324" s="86">
        <v>3340</v>
      </c>
      <c r="G324" s="86">
        <v>3340</v>
      </c>
      <c r="H324" s="23">
        <v>2</v>
      </c>
      <c r="I324" s="23">
        <v>1</v>
      </c>
      <c r="J324" s="53">
        <v>17</v>
      </c>
    </row>
    <row r="325" spans="2:10" ht="15" hidden="1" customHeight="1" x14ac:dyDescent="0.4">
      <c r="B325" s="4">
        <v>2118</v>
      </c>
      <c r="C325" s="45" t="s">
        <v>105</v>
      </c>
      <c r="D325" s="86">
        <v>41960</v>
      </c>
      <c r="E325" s="86">
        <v>3340</v>
      </c>
      <c r="F325" s="86">
        <v>3340</v>
      </c>
      <c r="G325" s="86">
        <v>3340</v>
      </c>
      <c r="H325" s="23">
        <v>2</v>
      </c>
      <c r="I325" s="23">
        <v>1</v>
      </c>
      <c r="J325" s="53">
        <v>18</v>
      </c>
    </row>
    <row r="326" spans="2:10" ht="15" hidden="1" customHeight="1" x14ac:dyDescent="0.4">
      <c r="B326" s="4">
        <v>2119</v>
      </c>
      <c r="C326" s="45" t="s">
        <v>106</v>
      </c>
      <c r="D326" s="86">
        <v>43640</v>
      </c>
      <c r="E326" s="86">
        <v>3340</v>
      </c>
      <c r="F326" s="86">
        <v>3340</v>
      </c>
      <c r="G326" s="86">
        <v>3340</v>
      </c>
      <c r="H326" s="23">
        <v>2</v>
      </c>
      <c r="I326" s="23">
        <v>1</v>
      </c>
      <c r="J326" s="53">
        <v>19</v>
      </c>
    </row>
    <row r="327" spans="2:10" ht="15" hidden="1" customHeight="1" x14ac:dyDescent="0.4">
      <c r="B327" s="4">
        <v>2120</v>
      </c>
      <c r="C327" s="45" t="s">
        <v>107</v>
      </c>
      <c r="D327" s="86">
        <v>45320</v>
      </c>
      <c r="E327" s="86">
        <v>3340</v>
      </c>
      <c r="F327" s="86">
        <v>3340</v>
      </c>
      <c r="G327" s="86">
        <v>3340</v>
      </c>
      <c r="H327" s="23">
        <v>2</v>
      </c>
      <c r="I327" s="23">
        <v>1</v>
      </c>
      <c r="J327" s="53">
        <v>20</v>
      </c>
    </row>
    <row r="328" spans="2:10" ht="15" hidden="1" customHeight="1" x14ac:dyDescent="0.4">
      <c r="B328" s="4">
        <v>221</v>
      </c>
      <c r="C328" s="45" t="s">
        <v>88</v>
      </c>
      <c r="D328" s="45">
        <v>15360</v>
      </c>
      <c r="E328" s="45">
        <v>3850</v>
      </c>
      <c r="F328" s="45">
        <v>3850</v>
      </c>
      <c r="G328" s="45">
        <v>3850</v>
      </c>
      <c r="H328" s="23">
        <v>2</v>
      </c>
      <c r="I328" s="23">
        <v>2</v>
      </c>
      <c r="J328" s="53">
        <v>1</v>
      </c>
    </row>
    <row r="329" spans="2:10" ht="15" hidden="1" customHeight="1" x14ac:dyDescent="0.4">
      <c r="B329" s="4">
        <v>222</v>
      </c>
      <c r="C329" s="45" t="s">
        <v>89</v>
      </c>
      <c r="D329" s="45">
        <v>17360</v>
      </c>
      <c r="E329" s="45">
        <v>3850</v>
      </c>
      <c r="F329" s="45">
        <v>3850</v>
      </c>
      <c r="G329" s="45">
        <v>3850</v>
      </c>
      <c r="H329" s="23">
        <v>2</v>
      </c>
      <c r="I329" s="23">
        <v>2</v>
      </c>
      <c r="J329" s="53">
        <v>2</v>
      </c>
    </row>
    <row r="330" spans="2:10" ht="15" hidden="1" customHeight="1" x14ac:dyDescent="0.4">
      <c r="B330" s="4">
        <v>223</v>
      </c>
      <c r="C330" s="45" t="s">
        <v>90</v>
      </c>
      <c r="D330" s="45">
        <v>19360</v>
      </c>
      <c r="E330" s="45">
        <v>3850</v>
      </c>
      <c r="F330" s="45">
        <v>3850</v>
      </c>
      <c r="G330" s="45">
        <v>3850</v>
      </c>
      <c r="H330" s="23">
        <v>2</v>
      </c>
      <c r="I330" s="23">
        <v>2</v>
      </c>
      <c r="J330" s="53">
        <v>3</v>
      </c>
    </row>
    <row r="331" spans="2:10" ht="15" hidden="1" customHeight="1" x14ac:dyDescent="0.4">
      <c r="B331" s="4">
        <v>224</v>
      </c>
      <c r="C331" s="45" t="s">
        <v>91</v>
      </c>
      <c r="D331" s="45">
        <v>21350</v>
      </c>
      <c r="E331" s="45">
        <v>3850</v>
      </c>
      <c r="F331" s="45">
        <v>3850</v>
      </c>
      <c r="G331" s="45">
        <v>3850</v>
      </c>
      <c r="H331" s="23">
        <v>2</v>
      </c>
      <c r="I331" s="23">
        <v>2</v>
      </c>
      <c r="J331" s="53">
        <v>4</v>
      </c>
    </row>
    <row r="332" spans="2:10" ht="15" hidden="1" customHeight="1" x14ac:dyDescent="0.4">
      <c r="B332" s="4">
        <v>225</v>
      </c>
      <c r="C332" s="45" t="s">
        <v>92</v>
      </c>
      <c r="D332" s="45">
        <v>23350</v>
      </c>
      <c r="E332" s="45">
        <v>3850</v>
      </c>
      <c r="F332" s="45">
        <v>3850</v>
      </c>
      <c r="G332" s="45">
        <v>3850</v>
      </c>
      <c r="H332" s="23">
        <v>2</v>
      </c>
      <c r="I332" s="23">
        <v>2</v>
      </c>
      <c r="J332" s="53">
        <v>5</v>
      </c>
    </row>
    <row r="333" spans="2:10" ht="15" hidden="1" customHeight="1" x14ac:dyDescent="0.4">
      <c r="B333" s="4">
        <v>226</v>
      </c>
      <c r="C333" s="45" t="s">
        <v>93</v>
      </c>
      <c r="D333" s="45">
        <v>25340</v>
      </c>
      <c r="E333" s="45">
        <v>3850</v>
      </c>
      <c r="F333" s="45">
        <v>3850</v>
      </c>
      <c r="G333" s="45">
        <v>3850</v>
      </c>
      <c r="H333" s="23">
        <v>2</v>
      </c>
      <c r="I333" s="23">
        <v>2</v>
      </c>
      <c r="J333" s="53">
        <v>6</v>
      </c>
    </row>
    <row r="334" spans="2:10" ht="15" hidden="1" customHeight="1" x14ac:dyDescent="0.4">
      <c r="B334" s="4">
        <v>227</v>
      </c>
      <c r="C334" s="45" t="s">
        <v>94</v>
      </c>
      <c r="D334" s="45">
        <v>27340</v>
      </c>
      <c r="E334" s="45">
        <v>3850</v>
      </c>
      <c r="F334" s="45">
        <v>3850</v>
      </c>
      <c r="G334" s="45">
        <v>3850</v>
      </c>
      <c r="H334" s="23">
        <v>2</v>
      </c>
      <c r="I334" s="23">
        <v>2</v>
      </c>
      <c r="J334" s="53">
        <v>7</v>
      </c>
    </row>
    <row r="335" spans="2:10" ht="15" hidden="1" customHeight="1" x14ac:dyDescent="0.4">
      <c r="B335" s="4">
        <v>228</v>
      </c>
      <c r="C335" s="45" t="s">
        <v>95</v>
      </c>
      <c r="D335" s="45">
        <v>29340</v>
      </c>
      <c r="E335" s="45">
        <v>3850</v>
      </c>
      <c r="F335" s="45">
        <v>3850</v>
      </c>
      <c r="G335" s="45">
        <v>3850</v>
      </c>
      <c r="H335" s="23">
        <v>2</v>
      </c>
      <c r="I335" s="23">
        <v>2</v>
      </c>
      <c r="J335" s="53">
        <v>8</v>
      </c>
    </row>
    <row r="336" spans="2:10" ht="15" hidden="1" customHeight="1" x14ac:dyDescent="0.4">
      <c r="B336" s="4">
        <v>229</v>
      </c>
      <c r="C336" s="45" t="s">
        <v>96</v>
      </c>
      <c r="D336" s="45">
        <v>31330</v>
      </c>
      <c r="E336" s="45">
        <v>3850</v>
      </c>
      <c r="F336" s="45">
        <v>3850</v>
      </c>
      <c r="G336" s="45">
        <v>3850</v>
      </c>
      <c r="H336" s="23">
        <v>2</v>
      </c>
      <c r="I336" s="23">
        <v>2</v>
      </c>
      <c r="J336" s="53">
        <v>9</v>
      </c>
    </row>
    <row r="337" spans="2:10" ht="15" hidden="1" customHeight="1" x14ac:dyDescent="0.4">
      <c r="B337" s="4">
        <v>2210</v>
      </c>
      <c r="C337" s="45" t="s">
        <v>97</v>
      </c>
      <c r="D337" s="45">
        <v>33330</v>
      </c>
      <c r="E337" s="45">
        <v>3850</v>
      </c>
      <c r="F337" s="45">
        <v>3850</v>
      </c>
      <c r="G337" s="45">
        <v>3850</v>
      </c>
      <c r="H337" s="23">
        <v>2</v>
      </c>
      <c r="I337" s="23">
        <v>2</v>
      </c>
      <c r="J337" s="53">
        <v>10</v>
      </c>
    </row>
    <row r="338" spans="2:10" ht="15" hidden="1" customHeight="1" x14ac:dyDescent="0.4">
      <c r="B338" s="4">
        <v>2211</v>
      </c>
      <c r="C338" s="45" t="s">
        <v>98</v>
      </c>
      <c r="D338" s="45">
        <v>35280</v>
      </c>
      <c r="E338" s="45">
        <v>3850</v>
      </c>
      <c r="F338" s="45">
        <v>3850</v>
      </c>
      <c r="G338" s="45">
        <v>3850</v>
      </c>
      <c r="H338" s="23">
        <v>2</v>
      </c>
      <c r="I338" s="23">
        <v>2</v>
      </c>
      <c r="J338" s="53">
        <v>11</v>
      </c>
    </row>
    <row r="339" spans="2:10" ht="15" hidden="1" customHeight="1" x14ac:dyDescent="0.4">
      <c r="B339" s="4">
        <v>2212</v>
      </c>
      <c r="C339" s="45" t="s">
        <v>99</v>
      </c>
      <c r="D339" s="45">
        <v>37230</v>
      </c>
      <c r="E339" s="45">
        <v>3850</v>
      </c>
      <c r="F339" s="45">
        <v>3850</v>
      </c>
      <c r="G339" s="45">
        <v>3850</v>
      </c>
      <c r="H339" s="23">
        <v>2</v>
      </c>
      <c r="I339" s="23">
        <v>2</v>
      </c>
      <c r="J339" s="53">
        <v>12</v>
      </c>
    </row>
    <row r="340" spans="2:10" ht="15" hidden="1" customHeight="1" x14ac:dyDescent="0.4">
      <c r="B340" s="4">
        <v>2213</v>
      </c>
      <c r="C340" s="45" t="s">
        <v>100</v>
      </c>
      <c r="D340" s="45">
        <v>39180</v>
      </c>
      <c r="E340" s="45">
        <v>3850</v>
      </c>
      <c r="F340" s="45">
        <v>3850</v>
      </c>
      <c r="G340" s="45">
        <v>3850</v>
      </c>
      <c r="H340" s="23">
        <v>2</v>
      </c>
      <c r="I340" s="23">
        <v>2</v>
      </c>
      <c r="J340" s="53">
        <v>13</v>
      </c>
    </row>
    <row r="341" spans="2:10" ht="15" hidden="1" customHeight="1" x14ac:dyDescent="0.4">
      <c r="B341" s="4">
        <v>2214</v>
      </c>
      <c r="C341" s="45" t="s">
        <v>101</v>
      </c>
      <c r="D341" s="45">
        <v>41120</v>
      </c>
      <c r="E341" s="45">
        <v>3850</v>
      </c>
      <c r="F341" s="45">
        <v>3850</v>
      </c>
      <c r="G341" s="45">
        <v>3850</v>
      </c>
      <c r="H341" s="23">
        <v>2</v>
      </c>
      <c r="I341" s="23">
        <v>2</v>
      </c>
      <c r="J341" s="53">
        <v>14</v>
      </c>
    </row>
    <row r="342" spans="2:10" ht="15" hidden="1" customHeight="1" x14ac:dyDescent="0.4">
      <c r="B342" s="4">
        <v>2215</v>
      </c>
      <c r="C342" s="45" t="s">
        <v>102</v>
      </c>
      <c r="D342" s="45">
        <v>43070</v>
      </c>
      <c r="E342" s="45">
        <v>3850</v>
      </c>
      <c r="F342" s="45">
        <v>3850</v>
      </c>
      <c r="G342" s="45">
        <v>3850</v>
      </c>
      <c r="H342" s="23">
        <v>2</v>
      </c>
      <c r="I342" s="23">
        <v>2</v>
      </c>
      <c r="J342" s="53">
        <v>15</v>
      </c>
    </row>
    <row r="343" spans="2:10" ht="15" hidden="1" customHeight="1" x14ac:dyDescent="0.4">
      <c r="B343" s="4">
        <v>2216</v>
      </c>
      <c r="C343" s="45" t="s">
        <v>103</v>
      </c>
      <c r="D343" s="45">
        <v>45020</v>
      </c>
      <c r="E343" s="45">
        <v>3850</v>
      </c>
      <c r="F343" s="45">
        <v>3850</v>
      </c>
      <c r="G343" s="45">
        <v>3850</v>
      </c>
      <c r="H343" s="23">
        <v>2</v>
      </c>
      <c r="I343" s="23">
        <v>2</v>
      </c>
      <c r="J343" s="53">
        <v>16</v>
      </c>
    </row>
    <row r="344" spans="2:10" ht="15" hidden="1" customHeight="1" x14ac:dyDescent="0.4">
      <c r="B344" s="4">
        <v>2217</v>
      </c>
      <c r="C344" s="45" t="s">
        <v>104</v>
      </c>
      <c r="D344" s="45">
        <v>46970</v>
      </c>
      <c r="E344" s="45">
        <v>3850</v>
      </c>
      <c r="F344" s="45">
        <v>3850</v>
      </c>
      <c r="G344" s="45">
        <v>3850</v>
      </c>
      <c r="H344" s="23">
        <v>2</v>
      </c>
      <c r="I344" s="23">
        <v>2</v>
      </c>
      <c r="J344" s="53">
        <v>17</v>
      </c>
    </row>
    <row r="345" spans="2:10" ht="15" hidden="1" customHeight="1" x14ac:dyDescent="0.4">
      <c r="B345" s="4">
        <v>2218</v>
      </c>
      <c r="C345" s="45" t="s">
        <v>105</v>
      </c>
      <c r="D345" s="45">
        <v>48920</v>
      </c>
      <c r="E345" s="45">
        <v>3850</v>
      </c>
      <c r="F345" s="45">
        <v>3850</v>
      </c>
      <c r="G345" s="45">
        <v>3850</v>
      </c>
      <c r="H345" s="23">
        <v>2</v>
      </c>
      <c r="I345" s="23">
        <v>2</v>
      </c>
      <c r="J345" s="53">
        <v>18</v>
      </c>
    </row>
    <row r="346" spans="2:10" ht="15" hidden="1" customHeight="1" x14ac:dyDescent="0.4">
      <c r="B346" s="4">
        <v>2219</v>
      </c>
      <c r="C346" s="45" t="s">
        <v>106</v>
      </c>
      <c r="D346" s="45">
        <v>50870</v>
      </c>
      <c r="E346" s="45">
        <v>3850</v>
      </c>
      <c r="F346" s="45">
        <v>3850</v>
      </c>
      <c r="G346" s="45">
        <v>3850</v>
      </c>
      <c r="H346" s="23">
        <v>2</v>
      </c>
      <c r="I346" s="23">
        <v>2</v>
      </c>
      <c r="J346" s="53">
        <v>19</v>
      </c>
    </row>
    <row r="347" spans="2:10" ht="15" hidden="1" customHeight="1" x14ac:dyDescent="0.4">
      <c r="B347" s="4">
        <v>2220</v>
      </c>
      <c r="C347" s="45" t="s">
        <v>107</v>
      </c>
      <c r="D347" s="45">
        <v>52820</v>
      </c>
      <c r="E347" s="45">
        <v>3850</v>
      </c>
      <c r="F347" s="45">
        <v>3850</v>
      </c>
      <c r="G347" s="45">
        <v>3850</v>
      </c>
      <c r="H347" s="23">
        <v>2</v>
      </c>
      <c r="I347" s="23">
        <v>2</v>
      </c>
      <c r="J347" s="53">
        <v>20</v>
      </c>
    </row>
    <row r="348" spans="2:10" ht="15" hidden="1" customHeight="1" x14ac:dyDescent="0.4">
      <c r="B348" s="4">
        <v>231</v>
      </c>
      <c r="C348" s="45" t="s">
        <v>88</v>
      </c>
      <c r="D348" s="45">
        <v>19930</v>
      </c>
      <c r="E348" s="45">
        <v>5260</v>
      </c>
      <c r="F348" s="45">
        <v>5260</v>
      </c>
      <c r="G348" s="45">
        <v>5260</v>
      </c>
      <c r="H348" s="23">
        <v>2</v>
      </c>
      <c r="I348" s="23">
        <v>3</v>
      </c>
      <c r="J348" s="53">
        <v>1</v>
      </c>
    </row>
    <row r="349" spans="2:10" ht="15" hidden="1" customHeight="1" x14ac:dyDescent="0.4">
      <c r="B349" s="4">
        <v>232</v>
      </c>
      <c r="C349" s="45" t="s">
        <v>89</v>
      </c>
      <c r="D349" s="45">
        <v>22720</v>
      </c>
      <c r="E349" s="45">
        <v>5260</v>
      </c>
      <c r="F349" s="45">
        <v>5260</v>
      </c>
      <c r="G349" s="45">
        <v>5260</v>
      </c>
      <c r="H349" s="23">
        <v>2</v>
      </c>
      <c r="I349" s="23">
        <v>3</v>
      </c>
      <c r="J349" s="53">
        <v>2</v>
      </c>
    </row>
    <row r="350" spans="2:10" ht="15" hidden="1" customHeight="1" x14ac:dyDescent="0.4">
      <c r="B350" s="4">
        <v>233</v>
      </c>
      <c r="C350" s="45" t="s">
        <v>90</v>
      </c>
      <c r="D350" s="45">
        <v>25500</v>
      </c>
      <c r="E350" s="45">
        <v>5260</v>
      </c>
      <c r="F350" s="45">
        <v>5260</v>
      </c>
      <c r="G350" s="45">
        <v>5260</v>
      </c>
      <c r="H350" s="23">
        <v>2</v>
      </c>
      <c r="I350" s="23">
        <v>3</v>
      </c>
      <c r="J350" s="53">
        <v>3</v>
      </c>
    </row>
    <row r="351" spans="2:10" ht="15" hidden="1" customHeight="1" x14ac:dyDescent="0.4">
      <c r="B351" s="4">
        <v>234</v>
      </c>
      <c r="C351" s="45" t="s">
        <v>91</v>
      </c>
      <c r="D351" s="45">
        <v>28280</v>
      </c>
      <c r="E351" s="45">
        <v>5260</v>
      </c>
      <c r="F351" s="45">
        <v>5260</v>
      </c>
      <c r="G351" s="45">
        <v>5260</v>
      </c>
      <c r="H351" s="23">
        <v>2</v>
      </c>
      <c r="I351" s="23">
        <v>3</v>
      </c>
      <c r="J351" s="53">
        <v>4</v>
      </c>
    </row>
    <row r="352" spans="2:10" ht="15" hidden="1" customHeight="1" x14ac:dyDescent="0.4">
      <c r="B352" s="4">
        <v>235</v>
      </c>
      <c r="C352" s="45" t="s">
        <v>92</v>
      </c>
      <c r="D352" s="45">
        <v>31060</v>
      </c>
      <c r="E352" s="45">
        <v>5260</v>
      </c>
      <c r="F352" s="45">
        <v>5260</v>
      </c>
      <c r="G352" s="45">
        <v>5260</v>
      </c>
      <c r="H352" s="23">
        <v>2</v>
      </c>
      <c r="I352" s="23">
        <v>3</v>
      </c>
      <c r="J352" s="53">
        <v>5</v>
      </c>
    </row>
    <row r="353" spans="2:10" ht="15" hidden="1" customHeight="1" x14ac:dyDescent="0.4">
      <c r="B353" s="4">
        <v>236</v>
      </c>
      <c r="C353" s="45" t="s">
        <v>93</v>
      </c>
      <c r="D353" s="45">
        <v>33840</v>
      </c>
      <c r="E353" s="45">
        <v>5260</v>
      </c>
      <c r="F353" s="45">
        <v>5260</v>
      </c>
      <c r="G353" s="45">
        <v>5260</v>
      </c>
      <c r="H353" s="23">
        <v>2</v>
      </c>
      <c r="I353" s="23">
        <v>3</v>
      </c>
      <c r="J353" s="53">
        <v>6</v>
      </c>
    </row>
    <row r="354" spans="2:10" ht="15" hidden="1" customHeight="1" x14ac:dyDescent="0.4">
      <c r="B354" s="4">
        <v>237</v>
      </c>
      <c r="C354" s="45" t="s">
        <v>94</v>
      </c>
      <c r="D354" s="45">
        <v>36630</v>
      </c>
      <c r="E354" s="45">
        <v>5260</v>
      </c>
      <c r="F354" s="45">
        <v>5260</v>
      </c>
      <c r="G354" s="45">
        <v>5260</v>
      </c>
      <c r="H354" s="23">
        <v>2</v>
      </c>
      <c r="I354" s="23">
        <v>3</v>
      </c>
      <c r="J354" s="53">
        <v>7</v>
      </c>
    </row>
    <row r="355" spans="2:10" ht="15" hidden="1" customHeight="1" x14ac:dyDescent="0.4">
      <c r="B355" s="4">
        <v>238</v>
      </c>
      <c r="C355" s="45" t="s">
        <v>95</v>
      </c>
      <c r="D355" s="45">
        <v>39410</v>
      </c>
      <c r="E355" s="45">
        <v>5260</v>
      </c>
      <c r="F355" s="45">
        <v>5260</v>
      </c>
      <c r="G355" s="45">
        <v>5260</v>
      </c>
      <c r="H355" s="23">
        <v>2</v>
      </c>
      <c r="I355" s="23">
        <v>3</v>
      </c>
      <c r="J355" s="53">
        <v>8</v>
      </c>
    </row>
    <row r="356" spans="2:10" ht="15" hidden="1" customHeight="1" x14ac:dyDescent="0.4">
      <c r="B356" s="4">
        <v>239</v>
      </c>
      <c r="C356" s="45" t="s">
        <v>96</v>
      </c>
      <c r="D356" s="45">
        <v>42190</v>
      </c>
      <c r="E356" s="45">
        <v>5260</v>
      </c>
      <c r="F356" s="45">
        <v>5260</v>
      </c>
      <c r="G356" s="45">
        <v>5260</v>
      </c>
      <c r="H356" s="23">
        <v>2</v>
      </c>
      <c r="I356" s="23">
        <v>3</v>
      </c>
      <c r="J356" s="53">
        <v>9</v>
      </c>
    </row>
    <row r="357" spans="2:10" ht="15" hidden="1" customHeight="1" x14ac:dyDescent="0.4">
      <c r="B357" s="4">
        <v>2310</v>
      </c>
      <c r="C357" s="45" t="s">
        <v>97</v>
      </c>
      <c r="D357" s="45">
        <v>44970</v>
      </c>
      <c r="E357" s="45">
        <v>5260</v>
      </c>
      <c r="F357" s="45">
        <v>5260</v>
      </c>
      <c r="G357" s="45">
        <v>5260</v>
      </c>
      <c r="H357" s="23">
        <v>2</v>
      </c>
      <c r="I357" s="23">
        <v>3</v>
      </c>
      <c r="J357" s="53">
        <v>10</v>
      </c>
    </row>
    <row r="358" spans="2:10" ht="15" hidden="1" customHeight="1" x14ac:dyDescent="0.4">
      <c r="B358" s="4">
        <v>2311</v>
      </c>
      <c r="C358" s="45" t="s">
        <v>98</v>
      </c>
      <c r="D358" s="45">
        <v>47650</v>
      </c>
      <c r="E358" s="45">
        <v>5260</v>
      </c>
      <c r="F358" s="45">
        <v>5260</v>
      </c>
      <c r="G358" s="45">
        <v>5260</v>
      </c>
      <c r="H358" s="23">
        <v>2</v>
      </c>
      <c r="I358" s="23">
        <v>3</v>
      </c>
      <c r="J358" s="53">
        <v>11</v>
      </c>
    </row>
    <row r="359" spans="2:10" ht="15" hidden="1" customHeight="1" x14ac:dyDescent="0.4">
      <c r="B359" s="4">
        <v>2312</v>
      </c>
      <c r="C359" s="45" t="s">
        <v>99</v>
      </c>
      <c r="D359" s="45">
        <v>50330</v>
      </c>
      <c r="E359" s="45">
        <v>5260</v>
      </c>
      <c r="F359" s="45">
        <v>5260</v>
      </c>
      <c r="G359" s="45">
        <v>5260</v>
      </c>
      <c r="H359" s="23">
        <v>2</v>
      </c>
      <c r="I359" s="23">
        <v>3</v>
      </c>
      <c r="J359" s="53">
        <v>12</v>
      </c>
    </row>
    <row r="360" spans="2:10" ht="15" hidden="1" customHeight="1" x14ac:dyDescent="0.4">
      <c r="B360" s="4">
        <v>2313</v>
      </c>
      <c r="C360" s="45" t="s">
        <v>100</v>
      </c>
      <c r="D360" s="45">
        <v>53010</v>
      </c>
      <c r="E360" s="45">
        <v>5260</v>
      </c>
      <c r="F360" s="45">
        <v>5260</v>
      </c>
      <c r="G360" s="45">
        <v>5260</v>
      </c>
      <c r="H360" s="23">
        <v>2</v>
      </c>
      <c r="I360" s="23">
        <v>3</v>
      </c>
      <c r="J360" s="53">
        <v>13</v>
      </c>
    </row>
    <row r="361" spans="2:10" ht="15" hidden="1" customHeight="1" x14ac:dyDescent="0.4">
      <c r="B361" s="4">
        <v>2314</v>
      </c>
      <c r="C361" s="45" t="s">
        <v>101</v>
      </c>
      <c r="D361" s="45">
        <v>55690</v>
      </c>
      <c r="E361" s="45">
        <v>5260</v>
      </c>
      <c r="F361" s="45">
        <v>5260</v>
      </c>
      <c r="G361" s="45">
        <v>5260</v>
      </c>
      <c r="H361" s="23">
        <v>2</v>
      </c>
      <c r="I361" s="23">
        <v>3</v>
      </c>
      <c r="J361" s="53">
        <v>14</v>
      </c>
    </row>
    <row r="362" spans="2:10" ht="15" hidden="1" customHeight="1" x14ac:dyDescent="0.4">
      <c r="B362" s="4">
        <v>2315</v>
      </c>
      <c r="C362" s="45" t="s">
        <v>102</v>
      </c>
      <c r="D362" s="45">
        <v>58360</v>
      </c>
      <c r="E362" s="45">
        <v>5260</v>
      </c>
      <c r="F362" s="45">
        <v>5260</v>
      </c>
      <c r="G362" s="45">
        <v>5260</v>
      </c>
      <c r="H362" s="23">
        <v>2</v>
      </c>
      <c r="I362" s="23">
        <v>3</v>
      </c>
      <c r="J362" s="53">
        <v>15</v>
      </c>
    </row>
    <row r="363" spans="2:10" ht="15" hidden="1" customHeight="1" x14ac:dyDescent="0.4">
      <c r="B363" s="4">
        <v>2316</v>
      </c>
      <c r="C363" s="45" t="s">
        <v>103</v>
      </c>
      <c r="D363" s="45">
        <v>61040</v>
      </c>
      <c r="E363" s="45">
        <v>5260</v>
      </c>
      <c r="F363" s="45">
        <v>5260</v>
      </c>
      <c r="G363" s="45">
        <v>5260</v>
      </c>
      <c r="H363" s="23">
        <v>2</v>
      </c>
      <c r="I363" s="23">
        <v>3</v>
      </c>
      <c r="J363" s="53">
        <v>16</v>
      </c>
    </row>
    <row r="364" spans="2:10" ht="15" hidden="1" customHeight="1" x14ac:dyDescent="0.4">
      <c r="B364" s="4">
        <v>2317</v>
      </c>
      <c r="C364" s="45" t="s">
        <v>104</v>
      </c>
      <c r="D364" s="45">
        <v>63720</v>
      </c>
      <c r="E364" s="45">
        <v>5260</v>
      </c>
      <c r="F364" s="45">
        <v>5260</v>
      </c>
      <c r="G364" s="45">
        <v>5260</v>
      </c>
      <c r="H364" s="23">
        <v>2</v>
      </c>
      <c r="I364" s="23">
        <v>3</v>
      </c>
      <c r="J364" s="53">
        <v>17</v>
      </c>
    </row>
    <row r="365" spans="2:10" ht="15" hidden="1" customHeight="1" x14ac:dyDescent="0.4">
      <c r="B365" s="4">
        <v>2318</v>
      </c>
      <c r="C365" s="45" t="s">
        <v>105</v>
      </c>
      <c r="D365" s="45">
        <v>66400</v>
      </c>
      <c r="E365" s="45">
        <v>5260</v>
      </c>
      <c r="F365" s="45">
        <v>5260</v>
      </c>
      <c r="G365" s="45">
        <v>5260</v>
      </c>
      <c r="H365" s="23">
        <v>2</v>
      </c>
      <c r="I365" s="23">
        <v>3</v>
      </c>
      <c r="J365" s="53">
        <v>18</v>
      </c>
    </row>
    <row r="366" spans="2:10" ht="15" hidden="1" customHeight="1" x14ac:dyDescent="0.4">
      <c r="B366" s="4">
        <v>2319</v>
      </c>
      <c r="C366" s="45" t="s">
        <v>106</v>
      </c>
      <c r="D366" s="45">
        <v>69080</v>
      </c>
      <c r="E366" s="45">
        <v>5260</v>
      </c>
      <c r="F366" s="45">
        <v>5260</v>
      </c>
      <c r="G366" s="45">
        <v>5260</v>
      </c>
      <c r="H366" s="23">
        <v>2</v>
      </c>
      <c r="I366" s="23">
        <v>3</v>
      </c>
      <c r="J366" s="53">
        <v>19</v>
      </c>
    </row>
    <row r="367" spans="2:10" ht="15" hidden="1" customHeight="1" x14ac:dyDescent="0.4">
      <c r="B367" s="4">
        <v>2320</v>
      </c>
      <c r="C367" s="45" t="s">
        <v>107</v>
      </c>
      <c r="D367" s="45">
        <v>71760</v>
      </c>
      <c r="E367" s="45">
        <v>5260</v>
      </c>
      <c r="F367" s="45">
        <v>5260</v>
      </c>
      <c r="G367" s="45">
        <v>5260</v>
      </c>
      <c r="H367" s="23">
        <v>2</v>
      </c>
      <c r="I367" s="23">
        <v>3</v>
      </c>
      <c r="J367" s="53">
        <v>20</v>
      </c>
    </row>
    <row r="368" spans="2:10" ht="15" hidden="1" customHeight="1" x14ac:dyDescent="0.4">
      <c r="B368" s="4">
        <v>241</v>
      </c>
      <c r="C368" s="45" t="s">
        <v>88</v>
      </c>
      <c r="D368" s="45">
        <v>25570</v>
      </c>
      <c r="E368" s="45">
        <v>7120</v>
      </c>
      <c r="F368" s="45">
        <v>7120</v>
      </c>
      <c r="G368" s="45">
        <v>7120</v>
      </c>
      <c r="H368" s="23">
        <v>2</v>
      </c>
      <c r="I368" s="23">
        <v>4</v>
      </c>
      <c r="J368" s="53">
        <v>1</v>
      </c>
    </row>
    <row r="369" spans="2:10" ht="15" hidden="1" customHeight="1" x14ac:dyDescent="0.4">
      <c r="B369" s="4">
        <v>242</v>
      </c>
      <c r="C369" s="45" t="s">
        <v>89</v>
      </c>
      <c r="D369" s="45">
        <v>29350</v>
      </c>
      <c r="E369" s="45">
        <v>7120</v>
      </c>
      <c r="F369" s="45">
        <v>7120</v>
      </c>
      <c r="G369" s="45">
        <v>7120</v>
      </c>
      <c r="H369" s="23">
        <v>2</v>
      </c>
      <c r="I369" s="23">
        <v>4</v>
      </c>
      <c r="J369" s="53">
        <v>2</v>
      </c>
    </row>
    <row r="370" spans="2:10" ht="15" hidden="1" customHeight="1" x14ac:dyDescent="0.4">
      <c r="B370" s="4">
        <v>243</v>
      </c>
      <c r="C370" s="45" t="s">
        <v>90</v>
      </c>
      <c r="D370" s="45">
        <v>33130</v>
      </c>
      <c r="E370" s="45">
        <v>7120</v>
      </c>
      <c r="F370" s="45">
        <v>7120</v>
      </c>
      <c r="G370" s="45">
        <v>7120</v>
      </c>
      <c r="H370" s="23">
        <v>2</v>
      </c>
      <c r="I370" s="23">
        <v>4</v>
      </c>
      <c r="J370" s="53">
        <v>3</v>
      </c>
    </row>
    <row r="371" spans="2:10" ht="15" hidden="1" customHeight="1" x14ac:dyDescent="0.4">
      <c r="B371" s="4">
        <v>244</v>
      </c>
      <c r="C371" s="45" t="s">
        <v>91</v>
      </c>
      <c r="D371" s="45">
        <v>36920</v>
      </c>
      <c r="E371" s="45">
        <v>7120</v>
      </c>
      <c r="F371" s="45">
        <v>7120</v>
      </c>
      <c r="G371" s="45">
        <v>7120</v>
      </c>
      <c r="H371" s="23">
        <v>2</v>
      </c>
      <c r="I371" s="23">
        <v>4</v>
      </c>
      <c r="J371" s="53">
        <v>4</v>
      </c>
    </row>
    <row r="372" spans="2:10" ht="15" hidden="1" customHeight="1" x14ac:dyDescent="0.4">
      <c r="B372" s="4">
        <v>245</v>
      </c>
      <c r="C372" s="45" t="s">
        <v>92</v>
      </c>
      <c r="D372" s="45">
        <v>40700</v>
      </c>
      <c r="E372" s="45">
        <v>7120</v>
      </c>
      <c r="F372" s="45">
        <v>7120</v>
      </c>
      <c r="G372" s="45">
        <v>7120</v>
      </c>
      <c r="H372" s="23">
        <v>2</v>
      </c>
      <c r="I372" s="23">
        <v>4</v>
      </c>
      <c r="J372" s="53">
        <v>5</v>
      </c>
    </row>
    <row r="373" spans="2:10" ht="15" hidden="1" customHeight="1" x14ac:dyDescent="0.4">
      <c r="B373" s="4">
        <v>246</v>
      </c>
      <c r="C373" s="45" t="s">
        <v>93</v>
      </c>
      <c r="D373" s="45">
        <v>44480</v>
      </c>
      <c r="E373" s="45">
        <v>7120</v>
      </c>
      <c r="F373" s="45">
        <v>7120</v>
      </c>
      <c r="G373" s="45">
        <v>7120</v>
      </c>
      <c r="H373" s="23">
        <v>2</v>
      </c>
      <c r="I373" s="23">
        <v>4</v>
      </c>
      <c r="J373" s="53">
        <v>6</v>
      </c>
    </row>
    <row r="374" spans="2:10" ht="15" hidden="1" customHeight="1" x14ac:dyDescent="0.4">
      <c r="B374" s="4">
        <v>247</v>
      </c>
      <c r="C374" s="45" t="s">
        <v>94</v>
      </c>
      <c r="D374" s="45">
        <v>48260</v>
      </c>
      <c r="E374" s="45">
        <v>7120</v>
      </c>
      <c r="F374" s="45">
        <v>7120</v>
      </c>
      <c r="G374" s="45">
        <v>7120</v>
      </c>
      <c r="H374" s="23">
        <v>2</v>
      </c>
      <c r="I374" s="23">
        <v>4</v>
      </c>
      <c r="J374" s="53">
        <v>7</v>
      </c>
    </row>
    <row r="375" spans="2:10" ht="15" hidden="1" customHeight="1" x14ac:dyDescent="0.4">
      <c r="B375" s="4">
        <v>248</v>
      </c>
      <c r="C375" s="45" t="s">
        <v>95</v>
      </c>
      <c r="D375" s="45">
        <v>52040</v>
      </c>
      <c r="E375" s="45">
        <v>7120</v>
      </c>
      <c r="F375" s="45">
        <v>7120</v>
      </c>
      <c r="G375" s="45">
        <v>7120</v>
      </c>
      <c r="H375" s="23">
        <v>2</v>
      </c>
      <c r="I375" s="23">
        <v>4</v>
      </c>
      <c r="J375" s="53">
        <v>8</v>
      </c>
    </row>
    <row r="376" spans="2:10" ht="15" hidden="1" customHeight="1" x14ac:dyDescent="0.4">
      <c r="B376" s="4">
        <v>249</v>
      </c>
      <c r="C376" s="45" t="s">
        <v>96</v>
      </c>
      <c r="D376" s="45">
        <v>55820</v>
      </c>
      <c r="E376" s="45">
        <v>7120</v>
      </c>
      <c r="F376" s="45">
        <v>7120</v>
      </c>
      <c r="G376" s="45">
        <v>7120</v>
      </c>
      <c r="H376" s="23">
        <v>2</v>
      </c>
      <c r="I376" s="23">
        <v>4</v>
      </c>
      <c r="J376" s="53">
        <v>9</v>
      </c>
    </row>
    <row r="377" spans="2:10" ht="15" hidden="1" customHeight="1" x14ac:dyDescent="0.4">
      <c r="B377" s="4">
        <v>2410</v>
      </c>
      <c r="C377" s="45" t="s">
        <v>97</v>
      </c>
      <c r="D377" s="45">
        <v>59600</v>
      </c>
      <c r="E377" s="45">
        <v>7120</v>
      </c>
      <c r="F377" s="45">
        <v>7120</v>
      </c>
      <c r="G377" s="45">
        <v>7120</v>
      </c>
      <c r="H377" s="23">
        <v>2</v>
      </c>
      <c r="I377" s="23">
        <v>4</v>
      </c>
      <c r="J377" s="53">
        <v>10</v>
      </c>
    </row>
    <row r="378" spans="2:10" ht="15" hidden="1" customHeight="1" x14ac:dyDescent="0.4">
      <c r="B378" s="4">
        <v>2411</v>
      </c>
      <c r="C378" s="45" t="s">
        <v>98</v>
      </c>
      <c r="D378" s="45">
        <v>63230</v>
      </c>
      <c r="E378" s="45">
        <v>7120</v>
      </c>
      <c r="F378" s="45">
        <v>7120</v>
      </c>
      <c r="G378" s="45">
        <v>7120</v>
      </c>
      <c r="H378" s="23">
        <v>2</v>
      </c>
      <c r="I378" s="23">
        <v>4</v>
      </c>
      <c r="J378" s="53">
        <v>11</v>
      </c>
    </row>
    <row r="379" spans="2:10" ht="15" hidden="1" customHeight="1" x14ac:dyDescent="0.4">
      <c r="B379" s="4">
        <v>2412</v>
      </c>
      <c r="C379" s="45" t="s">
        <v>99</v>
      </c>
      <c r="D379" s="45">
        <v>66860</v>
      </c>
      <c r="E379" s="45">
        <v>7120</v>
      </c>
      <c r="F379" s="45">
        <v>7120</v>
      </c>
      <c r="G379" s="45">
        <v>7120</v>
      </c>
      <c r="H379" s="23">
        <v>2</v>
      </c>
      <c r="I379" s="23">
        <v>4</v>
      </c>
      <c r="J379" s="53">
        <v>12</v>
      </c>
    </row>
    <row r="380" spans="2:10" ht="15" hidden="1" customHeight="1" x14ac:dyDescent="0.4">
      <c r="B380" s="4">
        <v>2413</v>
      </c>
      <c r="C380" s="45" t="s">
        <v>100</v>
      </c>
      <c r="D380" s="45">
        <v>70490</v>
      </c>
      <c r="E380" s="45">
        <v>7120</v>
      </c>
      <c r="F380" s="45">
        <v>7120</v>
      </c>
      <c r="G380" s="45">
        <v>7120</v>
      </c>
      <c r="H380" s="23">
        <v>2</v>
      </c>
      <c r="I380" s="23">
        <v>4</v>
      </c>
      <c r="J380" s="53">
        <v>13</v>
      </c>
    </row>
    <row r="381" spans="2:10" ht="15" hidden="1" customHeight="1" x14ac:dyDescent="0.4">
      <c r="B381" s="4">
        <v>2414</v>
      </c>
      <c r="C381" s="45" t="s">
        <v>101</v>
      </c>
      <c r="D381" s="45">
        <v>74120</v>
      </c>
      <c r="E381" s="45">
        <v>7120</v>
      </c>
      <c r="F381" s="45">
        <v>7120</v>
      </c>
      <c r="G381" s="45">
        <v>7120</v>
      </c>
      <c r="H381" s="23">
        <v>2</v>
      </c>
      <c r="I381" s="23">
        <v>4</v>
      </c>
      <c r="J381" s="53">
        <v>14</v>
      </c>
    </row>
    <row r="382" spans="2:10" ht="15" hidden="1" customHeight="1" x14ac:dyDescent="0.4">
      <c r="B382" s="4">
        <v>2415</v>
      </c>
      <c r="C382" s="45" t="s">
        <v>102</v>
      </c>
      <c r="D382" s="45">
        <v>77740</v>
      </c>
      <c r="E382" s="45">
        <v>7120</v>
      </c>
      <c r="F382" s="45">
        <v>7120</v>
      </c>
      <c r="G382" s="45">
        <v>7120</v>
      </c>
      <c r="H382" s="23">
        <v>2</v>
      </c>
      <c r="I382" s="23">
        <v>4</v>
      </c>
      <c r="J382" s="53">
        <v>15</v>
      </c>
    </row>
    <row r="383" spans="2:10" ht="15" hidden="1" customHeight="1" x14ac:dyDescent="0.4">
      <c r="B383" s="4">
        <v>2416</v>
      </c>
      <c r="C383" s="45" t="s">
        <v>103</v>
      </c>
      <c r="D383" s="45">
        <v>81370</v>
      </c>
      <c r="E383" s="45">
        <v>7120</v>
      </c>
      <c r="F383" s="45">
        <v>7120</v>
      </c>
      <c r="G383" s="45">
        <v>7120</v>
      </c>
      <c r="H383" s="23">
        <v>2</v>
      </c>
      <c r="I383" s="23">
        <v>4</v>
      </c>
      <c r="J383" s="53">
        <v>16</v>
      </c>
    </row>
    <row r="384" spans="2:10" ht="15" hidden="1" customHeight="1" x14ac:dyDescent="0.4">
      <c r="B384" s="4">
        <v>2417</v>
      </c>
      <c r="C384" s="45" t="s">
        <v>104</v>
      </c>
      <c r="D384" s="45">
        <v>85000</v>
      </c>
      <c r="E384" s="45">
        <v>7120</v>
      </c>
      <c r="F384" s="45">
        <v>7120</v>
      </c>
      <c r="G384" s="45">
        <v>7120</v>
      </c>
      <c r="H384" s="23">
        <v>2</v>
      </c>
      <c r="I384" s="23">
        <v>4</v>
      </c>
      <c r="J384" s="53">
        <v>17</v>
      </c>
    </row>
    <row r="385" spans="2:10" ht="15" hidden="1" customHeight="1" x14ac:dyDescent="0.4">
      <c r="B385" s="4">
        <v>2418</v>
      </c>
      <c r="C385" s="45" t="s">
        <v>105</v>
      </c>
      <c r="D385" s="45">
        <v>88630</v>
      </c>
      <c r="E385" s="45">
        <v>7120</v>
      </c>
      <c r="F385" s="45">
        <v>7120</v>
      </c>
      <c r="G385" s="45">
        <v>7120</v>
      </c>
      <c r="H385" s="23">
        <v>2</v>
      </c>
      <c r="I385" s="23">
        <v>4</v>
      </c>
      <c r="J385" s="53">
        <v>18</v>
      </c>
    </row>
    <row r="386" spans="2:10" ht="15" hidden="1" customHeight="1" x14ac:dyDescent="0.4">
      <c r="B386" s="4">
        <v>2419</v>
      </c>
      <c r="C386" s="45" t="s">
        <v>106</v>
      </c>
      <c r="D386" s="45">
        <v>92260</v>
      </c>
      <c r="E386" s="45">
        <v>7120</v>
      </c>
      <c r="F386" s="45">
        <v>7120</v>
      </c>
      <c r="G386" s="45">
        <v>7120</v>
      </c>
      <c r="H386" s="23">
        <v>2</v>
      </c>
      <c r="I386" s="23">
        <v>4</v>
      </c>
      <c r="J386" s="53">
        <v>19</v>
      </c>
    </row>
    <row r="387" spans="2:10" ht="15" hidden="1" customHeight="1" x14ac:dyDescent="0.4">
      <c r="B387" s="4">
        <v>2420</v>
      </c>
      <c r="C387" s="45" t="s">
        <v>107</v>
      </c>
      <c r="D387" s="45">
        <v>95890</v>
      </c>
      <c r="E387" s="45">
        <v>7120</v>
      </c>
      <c r="F387" s="45">
        <v>7120</v>
      </c>
      <c r="G387" s="45">
        <v>7120</v>
      </c>
      <c r="H387" s="23">
        <v>2</v>
      </c>
      <c r="I387" s="23">
        <v>4</v>
      </c>
      <c r="J387" s="53">
        <v>20</v>
      </c>
    </row>
    <row r="388" spans="2:10" ht="15" hidden="1" customHeight="1" x14ac:dyDescent="0.4">
      <c r="B388" s="4">
        <v>311</v>
      </c>
      <c r="C388" s="45" t="s">
        <v>88</v>
      </c>
      <c r="D388" s="45">
        <v>15790</v>
      </c>
      <c r="E388" s="45">
        <v>3830</v>
      </c>
      <c r="F388" s="45">
        <v>3830</v>
      </c>
      <c r="G388" s="45">
        <v>3830</v>
      </c>
      <c r="H388" s="23">
        <v>3</v>
      </c>
      <c r="I388" s="23">
        <v>1</v>
      </c>
      <c r="J388" s="53">
        <v>1</v>
      </c>
    </row>
    <row r="389" spans="2:10" ht="15" hidden="1" customHeight="1" x14ac:dyDescent="0.4">
      <c r="B389" s="4">
        <v>312</v>
      </c>
      <c r="C389" s="45" t="s">
        <v>89</v>
      </c>
      <c r="D389" s="45">
        <v>17710</v>
      </c>
      <c r="E389" s="45">
        <v>3830</v>
      </c>
      <c r="F389" s="45">
        <v>3830</v>
      </c>
      <c r="G389" s="45">
        <v>3830</v>
      </c>
      <c r="H389" s="23">
        <v>3</v>
      </c>
      <c r="I389" s="23">
        <v>1</v>
      </c>
      <c r="J389" s="53">
        <v>2</v>
      </c>
    </row>
    <row r="390" spans="2:10" ht="15" hidden="1" customHeight="1" x14ac:dyDescent="0.4">
      <c r="B390" s="4">
        <v>313</v>
      </c>
      <c r="C390" s="45" t="s">
        <v>90</v>
      </c>
      <c r="D390" s="45">
        <v>19630</v>
      </c>
      <c r="E390" s="45">
        <v>3830</v>
      </c>
      <c r="F390" s="45">
        <v>3830</v>
      </c>
      <c r="G390" s="45">
        <v>3830</v>
      </c>
      <c r="H390" s="23">
        <v>3</v>
      </c>
      <c r="I390" s="23">
        <v>1</v>
      </c>
      <c r="J390" s="53">
        <v>3</v>
      </c>
    </row>
    <row r="391" spans="2:10" ht="15" hidden="1" customHeight="1" x14ac:dyDescent="0.4">
      <c r="B391" s="4">
        <v>314</v>
      </c>
      <c r="C391" s="45" t="s">
        <v>91</v>
      </c>
      <c r="D391" s="45">
        <v>21550</v>
      </c>
      <c r="E391" s="45">
        <v>3830</v>
      </c>
      <c r="F391" s="45">
        <v>3830</v>
      </c>
      <c r="G391" s="45">
        <v>3830</v>
      </c>
      <c r="H391" s="23">
        <v>3</v>
      </c>
      <c r="I391" s="23">
        <v>1</v>
      </c>
      <c r="J391" s="53">
        <v>4</v>
      </c>
    </row>
    <row r="392" spans="2:10" ht="15" hidden="1" customHeight="1" x14ac:dyDescent="0.4">
      <c r="B392" s="4">
        <v>315</v>
      </c>
      <c r="C392" s="45" t="s">
        <v>92</v>
      </c>
      <c r="D392" s="45">
        <v>23480</v>
      </c>
      <c r="E392" s="45">
        <v>3830</v>
      </c>
      <c r="F392" s="45">
        <v>3830</v>
      </c>
      <c r="G392" s="45">
        <v>3830</v>
      </c>
      <c r="H392" s="23">
        <v>3</v>
      </c>
      <c r="I392" s="23">
        <v>1</v>
      </c>
      <c r="J392" s="53">
        <v>5</v>
      </c>
    </row>
    <row r="393" spans="2:10" ht="15" hidden="1" customHeight="1" x14ac:dyDescent="0.4">
      <c r="B393" s="4">
        <v>316</v>
      </c>
      <c r="C393" s="45" t="s">
        <v>93</v>
      </c>
      <c r="D393" s="45">
        <v>25400</v>
      </c>
      <c r="E393" s="45">
        <v>3830</v>
      </c>
      <c r="F393" s="45">
        <v>3830</v>
      </c>
      <c r="G393" s="45">
        <v>3830</v>
      </c>
      <c r="H393" s="23">
        <v>3</v>
      </c>
      <c r="I393" s="23">
        <v>1</v>
      </c>
      <c r="J393" s="53">
        <v>6</v>
      </c>
    </row>
    <row r="394" spans="2:10" ht="15" hidden="1" customHeight="1" x14ac:dyDescent="0.4">
      <c r="B394" s="4">
        <v>317</v>
      </c>
      <c r="C394" s="45" t="s">
        <v>94</v>
      </c>
      <c r="D394" s="45">
        <v>27320</v>
      </c>
      <c r="E394" s="45">
        <v>3830</v>
      </c>
      <c r="F394" s="45">
        <v>3830</v>
      </c>
      <c r="G394" s="45">
        <v>3830</v>
      </c>
      <c r="H394" s="23">
        <v>3</v>
      </c>
      <c r="I394" s="23">
        <v>1</v>
      </c>
      <c r="J394" s="53">
        <v>7</v>
      </c>
    </row>
    <row r="395" spans="2:10" ht="15" hidden="1" customHeight="1" x14ac:dyDescent="0.4">
      <c r="B395" s="4">
        <v>318</v>
      </c>
      <c r="C395" s="45" t="s">
        <v>95</v>
      </c>
      <c r="D395" s="45">
        <v>29240</v>
      </c>
      <c r="E395" s="45">
        <v>3830</v>
      </c>
      <c r="F395" s="45">
        <v>3830</v>
      </c>
      <c r="G395" s="45">
        <v>3830</v>
      </c>
      <c r="H395" s="23">
        <v>3</v>
      </c>
      <c r="I395" s="23">
        <v>1</v>
      </c>
      <c r="J395" s="53">
        <v>8</v>
      </c>
    </row>
    <row r="396" spans="2:10" ht="15" hidden="1" customHeight="1" x14ac:dyDescent="0.4">
      <c r="B396" s="4">
        <v>319</v>
      </c>
      <c r="C396" s="45" t="s">
        <v>96</v>
      </c>
      <c r="D396" s="45">
        <v>31160</v>
      </c>
      <c r="E396" s="45">
        <v>3830</v>
      </c>
      <c r="F396" s="45">
        <v>3830</v>
      </c>
      <c r="G396" s="45">
        <v>3830</v>
      </c>
      <c r="H396" s="23">
        <v>3</v>
      </c>
      <c r="I396" s="23">
        <v>1</v>
      </c>
      <c r="J396" s="53">
        <v>9</v>
      </c>
    </row>
    <row r="397" spans="2:10" ht="15" hidden="1" customHeight="1" x14ac:dyDescent="0.4">
      <c r="B397" s="4">
        <v>3110</v>
      </c>
      <c r="C397" s="45" t="s">
        <v>97</v>
      </c>
      <c r="D397" s="45">
        <v>33080</v>
      </c>
      <c r="E397" s="45">
        <v>3830</v>
      </c>
      <c r="F397" s="45">
        <v>3830</v>
      </c>
      <c r="G397" s="45">
        <v>3830</v>
      </c>
      <c r="H397" s="23">
        <v>3</v>
      </c>
      <c r="I397" s="23">
        <v>1</v>
      </c>
      <c r="J397" s="53">
        <v>10</v>
      </c>
    </row>
    <row r="398" spans="2:10" ht="15" hidden="1" customHeight="1" x14ac:dyDescent="0.4">
      <c r="B398" s="4">
        <v>3111</v>
      </c>
      <c r="C398" s="45" t="s">
        <v>98</v>
      </c>
      <c r="D398" s="45">
        <v>35010</v>
      </c>
      <c r="E398" s="45">
        <v>3830</v>
      </c>
      <c r="F398" s="45">
        <v>3830</v>
      </c>
      <c r="G398" s="45">
        <v>3830</v>
      </c>
      <c r="H398" s="23">
        <v>3</v>
      </c>
      <c r="I398" s="23">
        <v>1</v>
      </c>
      <c r="J398" s="53">
        <v>11</v>
      </c>
    </row>
    <row r="399" spans="2:10" ht="15" hidden="1" customHeight="1" x14ac:dyDescent="0.4">
      <c r="B399" s="4">
        <v>3112</v>
      </c>
      <c r="C399" s="45" t="s">
        <v>99</v>
      </c>
      <c r="D399" s="45">
        <v>36930</v>
      </c>
      <c r="E399" s="45">
        <v>3830</v>
      </c>
      <c r="F399" s="45">
        <v>3830</v>
      </c>
      <c r="G399" s="45">
        <v>3830</v>
      </c>
      <c r="H399" s="23">
        <v>3</v>
      </c>
      <c r="I399" s="23">
        <v>1</v>
      </c>
      <c r="J399" s="53">
        <v>12</v>
      </c>
    </row>
    <row r="400" spans="2:10" ht="15" hidden="1" customHeight="1" x14ac:dyDescent="0.4">
      <c r="B400" s="4">
        <v>3113</v>
      </c>
      <c r="C400" s="45" t="s">
        <v>100</v>
      </c>
      <c r="D400" s="45">
        <v>38850</v>
      </c>
      <c r="E400" s="45">
        <v>3830</v>
      </c>
      <c r="F400" s="45">
        <v>3830</v>
      </c>
      <c r="G400" s="45">
        <v>3830</v>
      </c>
      <c r="H400" s="23">
        <v>3</v>
      </c>
      <c r="I400" s="23">
        <v>1</v>
      </c>
      <c r="J400" s="53">
        <v>13</v>
      </c>
    </row>
    <row r="401" spans="2:10" ht="15" hidden="1" customHeight="1" x14ac:dyDescent="0.4">
      <c r="B401" s="4">
        <v>3114</v>
      </c>
      <c r="C401" s="45" t="s">
        <v>101</v>
      </c>
      <c r="D401" s="45">
        <v>40770</v>
      </c>
      <c r="E401" s="45">
        <v>3830</v>
      </c>
      <c r="F401" s="45">
        <v>3830</v>
      </c>
      <c r="G401" s="45">
        <v>3830</v>
      </c>
      <c r="H401" s="23">
        <v>3</v>
      </c>
      <c r="I401" s="23">
        <v>1</v>
      </c>
      <c r="J401" s="53">
        <v>14</v>
      </c>
    </row>
    <row r="402" spans="2:10" ht="15" hidden="1" customHeight="1" x14ac:dyDescent="0.4">
      <c r="B402" s="4">
        <v>3115</v>
      </c>
      <c r="C402" s="45" t="s">
        <v>102</v>
      </c>
      <c r="D402" s="45">
        <v>42690</v>
      </c>
      <c r="E402" s="45">
        <v>3830</v>
      </c>
      <c r="F402" s="45">
        <v>3830</v>
      </c>
      <c r="G402" s="45">
        <v>3830</v>
      </c>
      <c r="H402" s="23">
        <v>3</v>
      </c>
      <c r="I402" s="23">
        <v>1</v>
      </c>
      <c r="J402" s="53">
        <v>15</v>
      </c>
    </row>
    <row r="403" spans="2:10" ht="15" hidden="1" customHeight="1" x14ac:dyDescent="0.4">
      <c r="B403" s="4">
        <v>3116</v>
      </c>
      <c r="C403" s="45" t="s">
        <v>103</v>
      </c>
      <c r="D403" s="45">
        <v>44620</v>
      </c>
      <c r="E403" s="45">
        <v>3830</v>
      </c>
      <c r="F403" s="45">
        <v>3830</v>
      </c>
      <c r="G403" s="45">
        <v>3830</v>
      </c>
      <c r="H403" s="23">
        <v>3</v>
      </c>
      <c r="I403" s="23">
        <v>1</v>
      </c>
      <c r="J403" s="53">
        <v>16</v>
      </c>
    </row>
    <row r="404" spans="2:10" ht="15" hidden="1" customHeight="1" x14ac:dyDescent="0.4">
      <c r="B404" s="4">
        <v>3117</v>
      </c>
      <c r="C404" s="45" t="s">
        <v>104</v>
      </c>
      <c r="D404" s="45">
        <v>46540</v>
      </c>
      <c r="E404" s="45">
        <v>3830</v>
      </c>
      <c r="F404" s="45">
        <v>3830</v>
      </c>
      <c r="G404" s="45">
        <v>3830</v>
      </c>
      <c r="H404" s="23">
        <v>3</v>
      </c>
      <c r="I404" s="23">
        <v>1</v>
      </c>
      <c r="J404" s="53">
        <v>17</v>
      </c>
    </row>
    <row r="405" spans="2:10" ht="15" hidden="1" customHeight="1" x14ac:dyDescent="0.4">
      <c r="B405" s="4">
        <v>3118</v>
      </c>
      <c r="C405" s="45" t="s">
        <v>105</v>
      </c>
      <c r="D405" s="45">
        <v>48460</v>
      </c>
      <c r="E405" s="45">
        <v>3830</v>
      </c>
      <c r="F405" s="45">
        <v>3830</v>
      </c>
      <c r="G405" s="45">
        <v>3830</v>
      </c>
      <c r="H405" s="23">
        <v>3</v>
      </c>
      <c r="I405" s="23">
        <v>1</v>
      </c>
      <c r="J405" s="53">
        <v>18</v>
      </c>
    </row>
    <row r="406" spans="2:10" ht="15" hidden="1" customHeight="1" x14ac:dyDescent="0.4">
      <c r="B406" s="4">
        <v>3119</v>
      </c>
      <c r="C406" s="45" t="s">
        <v>106</v>
      </c>
      <c r="D406" s="45">
        <v>50380</v>
      </c>
      <c r="E406" s="45">
        <v>3830</v>
      </c>
      <c r="F406" s="45">
        <v>3830</v>
      </c>
      <c r="G406" s="45">
        <v>3830</v>
      </c>
      <c r="H406" s="23">
        <v>3</v>
      </c>
      <c r="I406" s="23">
        <v>1</v>
      </c>
      <c r="J406" s="53">
        <v>19</v>
      </c>
    </row>
    <row r="407" spans="2:10" ht="15" hidden="1" customHeight="1" x14ac:dyDescent="0.4">
      <c r="B407" s="4">
        <v>3120</v>
      </c>
      <c r="C407" s="45" t="s">
        <v>107</v>
      </c>
      <c r="D407" s="45">
        <v>52300</v>
      </c>
      <c r="E407" s="45">
        <v>3830</v>
      </c>
      <c r="F407" s="45">
        <v>3830</v>
      </c>
      <c r="G407" s="45">
        <v>3830</v>
      </c>
      <c r="H407" s="23">
        <v>3</v>
      </c>
      <c r="I407" s="23">
        <v>1</v>
      </c>
      <c r="J407" s="53">
        <v>20</v>
      </c>
    </row>
    <row r="408" spans="2:10" ht="15" hidden="1" customHeight="1" x14ac:dyDescent="0.4">
      <c r="B408" s="4">
        <v>321</v>
      </c>
      <c r="C408" s="45" t="s">
        <v>88</v>
      </c>
      <c r="D408" s="4">
        <v>18190</v>
      </c>
      <c r="E408" s="45">
        <v>4380</v>
      </c>
      <c r="F408" s="45">
        <v>4380</v>
      </c>
      <c r="G408" s="45">
        <v>4380</v>
      </c>
      <c r="H408" s="23">
        <v>3</v>
      </c>
      <c r="I408" s="23">
        <v>2</v>
      </c>
      <c r="J408" s="53">
        <v>1</v>
      </c>
    </row>
    <row r="409" spans="2:10" ht="15" hidden="1" customHeight="1" x14ac:dyDescent="0.4">
      <c r="B409" s="4">
        <v>322</v>
      </c>
      <c r="C409" s="45" t="s">
        <v>89</v>
      </c>
      <c r="D409" s="4">
        <v>20430</v>
      </c>
      <c r="E409" s="45">
        <v>4380</v>
      </c>
      <c r="F409" s="45">
        <v>4380</v>
      </c>
      <c r="G409" s="45">
        <v>4380</v>
      </c>
      <c r="H409" s="23">
        <v>3</v>
      </c>
      <c r="I409" s="23">
        <v>2</v>
      </c>
      <c r="J409" s="53">
        <v>2</v>
      </c>
    </row>
    <row r="410" spans="2:10" ht="15" hidden="1" customHeight="1" x14ac:dyDescent="0.4">
      <c r="B410" s="4">
        <v>323</v>
      </c>
      <c r="C410" s="45" t="s">
        <v>90</v>
      </c>
      <c r="D410" s="4">
        <v>22660</v>
      </c>
      <c r="E410" s="45">
        <v>4380</v>
      </c>
      <c r="F410" s="45">
        <v>4380</v>
      </c>
      <c r="G410" s="45">
        <v>4380</v>
      </c>
      <c r="H410" s="23">
        <v>3</v>
      </c>
      <c r="I410" s="23">
        <v>2</v>
      </c>
      <c r="J410" s="53">
        <v>3</v>
      </c>
    </row>
    <row r="411" spans="2:10" ht="15" hidden="1" customHeight="1" x14ac:dyDescent="0.4">
      <c r="B411" s="4">
        <v>324</v>
      </c>
      <c r="C411" s="45" t="s">
        <v>91</v>
      </c>
      <c r="D411" s="4">
        <v>24890</v>
      </c>
      <c r="E411" s="45">
        <v>4380</v>
      </c>
      <c r="F411" s="45">
        <v>4380</v>
      </c>
      <c r="G411" s="45">
        <v>4380</v>
      </c>
      <c r="H411" s="23">
        <v>3</v>
      </c>
      <c r="I411" s="23">
        <v>2</v>
      </c>
      <c r="J411" s="53">
        <v>4</v>
      </c>
    </row>
    <row r="412" spans="2:10" ht="15" hidden="1" customHeight="1" x14ac:dyDescent="0.4">
      <c r="B412" s="4">
        <v>325</v>
      </c>
      <c r="C412" s="45" t="s">
        <v>92</v>
      </c>
      <c r="D412" s="4">
        <v>27130</v>
      </c>
      <c r="E412" s="45">
        <v>4380</v>
      </c>
      <c r="F412" s="45">
        <v>4380</v>
      </c>
      <c r="G412" s="45">
        <v>4380</v>
      </c>
      <c r="H412" s="23">
        <v>3</v>
      </c>
      <c r="I412" s="23">
        <v>2</v>
      </c>
      <c r="J412" s="53">
        <v>5</v>
      </c>
    </row>
    <row r="413" spans="2:10" ht="15" hidden="1" customHeight="1" x14ac:dyDescent="0.4">
      <c r="B413" s="4">
        <v>326</v>
      </c>
      <c r="C413" s="45" t="s">
        <v>93</v>
      </c>
      <c r="D413" s="4">
        <v>29360</v>
      </c>
      <c r="E413" s="45">
        <v>4380</v>
      </c>
      <c r="F413" s="45">
        <v>4380</v>
      </c>
      <c r="G413" s="45">
        <v>4380</v>
      </c>
      <c r="H413" s="23">
        <v>3</v>
      </c>
      <c r="I413" s="23">
        <v>2</v>
      </c>
      <c r="J413" s="53">
        <v>6</v>
      </c>
    </row>
    <row r="414" spans="2:10" ht="15" hidden="1" customHeight="1" x14ac:dyDescent="0.4">
      <c r="B414" s="4">
        <v>327</v>
      </c>
      <c r="C414" s="45" t="s">
        <v>94</v>
      </c>
      <c r="D414" s="4">
        <v>31590</v>
      </c>
      <c r="E414" s="45">
        <v>4380</v>
      </c>
      <c r="F414" s="45">
        <v>4380</v>
      </c>
      <c r="G414" s="45">
        <v>4380</v>
      </c>
      <c r="H414" s="23">
        <v>3</v>
      </c>
      <c r="I414" s="23">
        <v>2</v>
      </c>
      <c r="J414" s="53">
        <v>7</v>
      </c>
    </row>
    <row r="415" spans="2:10" ht="15" hidden="1" customHeight="1" x14ac:dyDescent="0.4">
      <c r="B415" s="4">
        <v>328</v>
      </c>
      <c r="C415" s="45" t="s">
        <v>95</v>
      </c>
      <c r="D415" s="4">
        <v>33830</v>
      </c>
      <c r="E415" s="45">
        <v>4380</v>
      </c>
      <c r="F415" s="45">
        <v>4380</v>
      </c>
      <c r="G415" s="45">
        <v>4380</v>
      </c>
      <c r="H415" s="23">
        <v>3</v>
      </c>
      <c r="I415" s="23">
        <v>2</v>
      </c>
      <c r="J415" s="53">
        <v>8</v>
      </c>
    </row>
    <row r="416" spans="2:10" ht="15" hidden="1" customHeight="1" x14ac:dyDescent="0.4">
      <c r="B416" s="4">
        <v>329</v>
      </c>
      <c r="C416" s="45" t="s">
        <v>96</v>
      </c>
      <c r="D416" s="4">
        <v>36060</v>
      </c>
      <c r="E416" s="45">
        <v>4380</v>
      </c>
      <c r="F416" s="45">
        <v>4380</v>
      </c>
      <c r="G416" s="45">
        <v>4380</v>
      </c>
      <c r="H416" s="23">
        <v>3</v>
      </c>
      <c r="I416" s="23">
        <v>2</v>
      </c>
      <c r="J416" s="53">
        <v>9</v>
      </c>
    </row>
    <row r="417" spans="2:10" ht="15" hidden="1" customHeight="1" x14ac:dyDescent="0.4">
      <c r="B417" s="4">
        <v>3210</v>
      </c>
      <c r="C417" s="45" t="s">
        <v>97</v>
      </c>
      <c r="D417" s="4">
        <v>38290</v>
      </c>
      <c r="E417" s="45">
        <v>4380</v>
      </c>
      <c r="F417" s="45">
        <v>4380</v>
      </c>
      <c r="G417" s="45">
        <v>4380</v>
      </c>
      <c r="H417" s="23">
        <v>3</v>
      </c>
      <c r="I417" s="23">
        <v>2</v>
      </c>
      <c r="J417" s="53">
        <v>10</v>
      </c>
    </row>
    <row r="418" spans="2:10" ht="15" hidden="1" customHeight="1" x14ac:dyDescent="0.4">
      <c r="B418" s="4">
        <v>3211</v>
      </c>
      <c r="C418" s="45" t="s">
        <v>98</v>
      </c>
      <c r="D418" s="4">
        <v>40500</v>
      </c>
      <c r="E418" s="45">
        <v>4380</v>
      </c>
      <c r="F418" s="45">
        <v>4380</v>
      </c>
      <c r="G418" s="45">
        <v>4380</v>
      </c>
      <c r="H418" s="23">
        <v>3</v>
      </c>
      <c r="I418" s="23">
        <v>2</v>
      </c>
      <c r="J418" s="53">
        <v>11</v>
      </c>
    </row>
    <row r="419" spans="2:10" ht="15" hidden="1" customHeight="1" x14ac:dyDescent="0.4">
      <c r="B419" s="4">
        <v>3212</v>
      </c>
      <c r="C419" s="45" t="s">
        <v>99</v>
      </c>
      <c r="D419" s="4">
        <v>42710</v>
      </c>
      <c r="E419" s="45">
        <v>4380</v>
      </c>
      <c r="F419" s="45">
        <v>4380</v>
      </c>
      <c r="G419" s="45">
        <v>4380</v>
      </c>
      <c r="H419" s="23">
        <v>3</v>
      </c>
      <c r="I419" s="23">
        <v>2</v>
      </c>
      <c r="J419" s="53">
        <v>12</v>
      </c>
    </row>
    <row r="420" spans="2:10" ht="15" hidden="1" customHeight="1" x14ac:dyDescent="0.4">
      <c r="B420" s="4">
        <v>3213</v>
      </c>
      <c r="C420" s="45" t="s">
        <v>100</v>
      </c>
      <c r="D420" s="4">
        <v>44920</v>
      </c>
      <c r="E420" s="45">
        <v>4380</v>
      </c>
      <c r="F420" s="45">
        <v>4380</v>
      </c>
      <c r="G420" s="45">
        <v>4380</v>
      </c>
      <c r="H420" s="23">
        <v>3</v>
      </c>
      <c r="I420" s="23">
        <v>2</v>
      </c>
      <c r="J420" s="53">
        <v>13</v>
      </c>
    </row>
    <row r="421" spans="2:10" ht="15" hidden="1" customHeight="1" x14ac:dyDescent="0.4">
      <c r="B421" s="4">
        <v>3214</v>
      </c>
      <c r="C421" s="45" t="s">
        <v>101</v>
      </c>
      <c r="D421" s="4">
        <v>47120</v>
      </c>
      <c r="E421" s="45">
        <v>4380</v>
      </c>
      <c r="F421" s="45">
        <v>4380</v>
      </c>
      <c r="G421" s="45">
        <v>4380</v>
      </c>
      <c r="H421" s="23">
        <v>3</v>
      </c>
      <c r="I421" s="23">
        <v>2</v>
      </c>
      <c r="J421" s="53">
        <v>14</v>
      </c>
    </row>
    <row r="422" spans="2:10" ht="15" hidden="1" customHeight="1" x14ac:dyDescent="0.4">
      <c r="B422" s="4">
        <v>3215</v>
      </c>
      <c r="C422" s="45" t="s">
        <v>102</v>
      </c>
      <c r="D422" s="4">
        <v>49330</v>
      </c>
      <c r="E422" s="45">
        <v>4380</v>
      </c>
      <c r="F422" s="45">
        <v>4380</v>
      </c>
      <c r="G422" s="45">
        <v>4380</v>
      </c>
      <c r="H422" s="23">
        <v>3</v>
      </c>
      <c r="I422" s="23">
        <v>2</v>
      </c>
      <c r="J422" s="53">
        <v>15</v>
      </c>
    </row>
    <row r="423" spans="2:10" ht="15" hidden="1" customHeight="1" x14ac:dyDescent="0.4">
      <c r="B423" s="4">
        <v>3216</v>
      </c>
      <c r="C423" s="45" t="s">
        <v>103</v>
      </c>
      <c r="D423" s="4">
        <v>51540</v>
      </c>
      <c r="E423" s="45">
        <v>4380</v>
      </c>
      <c r="F423" s="45">
        <v>4380</v>
      </c>
      <c r="G423" s="45">
        <v>4380</v>
      </c>
      <c r="H423" s="23">
        <v>3</v>
      </c>
      <c r="I423" s="23">
        <v>2</v>
      </c>
      <c r="J423" s="53">
        <v>16</v>
      </c>
    </row>
    <row r="424" spans="2:10" ht="15" hidden="1" customHeight="1" x14ac:dyDescent="0.4">
      <c r="B424" s="4">
        <v>3217</v>
      </c>
      <c r="C424" s="45" t="s">
        <v>104</v>
      </c>
      <c r="D424" s="4">
        <v>53740</v>
      </c>
      <c r="E424" s="45">
        <v>4380</v>
      </c>
      <c r="F424" s="45">
        <v>4380</v>
      </c>
      <c r="G424" s="45">
        <v>4380</v>
      </c>
      <c r="H424" s="23">
        <v>3</v>
      </c>
      <c r="I424" s="23">
        <v>2</v>
      </c>
      <c r="J424" s="53">
        <v>17</v>
      </c>
    </row>
    <row r="425" spans="2:10" ht="15" hidden="1" customHeight="1" x14ac:dyDescent="0.4">
      <c r="B425" s="4">
        <v>3218</v>
      </c>
      <c r="C425" s="45" t="s">
        <v>105</v>
      </c>
      <c r="D425" s="4">
        <v>55950</v>
      </c>
      <c r="E425" s="45">
        <v>4380</v>
      </c>
      <c r="F425" s="45">
        <v>4380</v>
      </c>
      <c r="G425" s="45">
        <v>4380</v>
      </c>
      <c r="H425" s="23">
        <v>3</v>
      </c>
      <c r="I425" s="23">
        <v>2</v>
      </c>
      <c r="J425" s="53">
        <v>18</v>
      </c>
    </row>
    <row r="426" spans="2:10" ht="15" hidden="1" customHeight="1" x14ac:dyDescent="0.4">
      <c r="B426" s="4">
        <v>3219</v>
      </c>
      <c r="C426" s="45" t="s">
        <v>106</v>
      </c>
      <c r="D426" s="4">
        <v>58160</v>
      </c>
      <c r="E426" s="45">
        <v>4380</v>
      </c>
      <c r="F426" s="45">
        <v>4380</v>
      </c>
      <c r="G426" s="45">
        <v>4380</v>
      </c>
      <c r="H426" s="23">
        <v>3</v>
      </c>
      <c r="I426" s="23">
        <v>2</v>
      </c>
      <c r="J426" s="53">
        <v>19</v>
      </c>
    </row>
    <row r="427" spans="2:10" ht="15" hidden="1" customHeight="1" x14ac:dyDescent="0.4">
      <c r="B427" s="4">
        <v>3220</v>
      </c>
      <c r="C427" s="45" t="s">
        <v>107</v>
      </c>
      <c r="D427" s="4">
        <v>60360</v>
      </c>
      <c r="E427" s="45">
        <v>4380</v>
      </c>
      <c r="F427" s="45">
        <v>4380</v>
      </c>
      <c r="G427" s="45">
        <v>4380</v>
      </c>
      <c r="H427" s="23">
        <v>3</v>
      </c>
      <c r="I427" s="23">
        <v>2</v>
      </c>
      <c r="J427" s="53">
        <v>20</v>
      </c>
    </row>
    <row r="428" spans="2:10" ht="15" hidden="1" customHeight="1" x14ac:dyDescent="0.4">
      <c r="B428" s="4">
        <v>331</v>
      </c>
      <c r="C428" s="45" t="s">
        <v>88</v>
      </c>
      <c r="D428" s="45">
        <v>23060</v>
      </c>
      <c r="E428" s="45">
        <v>5850</v>
      </c>
      <c r="F428" s="45">
        <v>5850</v>
      </c>
      <c r="G428" s="45">
        <v>5850</v>
      </c>
      <c r="H428" s="23">
        <v>3</v>
      </c>
      <c r="I428" s="23">
        <v>3</v>
      </c>
      <c r="J428" s="53">
        <v>1</v>
      </c>
    </row>
    <row r="429" spans="2:10" ht="15" hidden="1" customHeight="1" x14ac:dyDescent="0.4">
      <c r="B429" s="4">
        <v>332</v>
      </c>
      <c r="C429" s="45" t="s">
        <v>89</v>
      </c>
      <c r="D429" s="45">
        <v>26110</v>
      </c>
      <c r="E429" s="45">
        <v>5850</v>
      </c>
      <c r="F429" s="45">
        <v>5850</v>
      </c>
      <c r="G429" s="45">
        <v>5850</v>
      </c>
      <c r="H429" s="23">
        <v>3</v>
      </c>
      <c r="I429" s="23">
        <v>3</v>
      </c>
      <c r="J429" s="53">
        <v>2</v>
      </c>
    </row>
    <row r="430" spans="2:10" ht="15" hidden="1" customHeight="1" x14ac:dyDescent="0.4">
      <c r="B430" s="4">
        <v>333</v>
      </c>
      <c r="C430" s="45" t="s">
        <v>90</v>
      </c>
      <c r="D430" s="45">
        <v>29160</v>
      </c>
      <c r="E430" s="45">
        <v>5850</v>
      </c>
      <c r="F430" s="45">
        <v>5850</v>
      </c>
      <c r="G430" s="45">
        <v>5850</v>
      </c>
      <c r="H430" s="23">
        <v>3</v>
      </c>
      <c r="I430" s="23">
        <v>3</v>
      </c>
      <c r="J430" s="53">
        <v>3</v>
      </c>
    </row>
    <row r="431" spans="2:10" ht="15" hidden="1" customHeight="1" x14ac:dyDescent="0.4">
      <c r="B431" s="4">
        <v>334</v>
      </c>
      <c r="C431" s="45" t="s">
        <v>91</v>
      </c>
      <c r="D431" s="45">
        <v>32200</v>
      </c>
      <c r="E431" s="45">
        <v>5850</v>
      </c>
      <c r="F431" s="45">
        <v>5850</v>
      </c>
      <c r="G431" s="45">
        <v>5850</v>
      </c>
      <c r="H431" s="23">
        <v>3</v>
      </c>
      <c r="I431" s="23">
        <v>3</v>
      </c>
      <c r="J431" s="53">
        <v>4</v>
      </c>
    </row>
    <row r="432" spans="2:10" ht="15" hidden="1" customHeight="1" x14ac:dyDescent="0.4">
      <c r="B432" s="4">
        <v>335</v>
      </c>
      <c r="C432" s="45" t="s">
        <v>92</v>
      </c>
      <c r="D432" s="45">
        <v>35250</v>
      </c>
      <c r="E432" s="45">
        <v>5850</v>
      </c>
      <c r="F432" s="45">
        <v>5850</v>
      </c>
      <c r="G432" s="45">
        <v>5850</v>
      </c>
      <c r="H432" s="23">
        <v>3</v>
      </c>
      <c r="I432" s="23">
        <v>3</v>
      </c>
      <c r="J432" s="53">
        <v>5</v>
      </c>
    </row>
    <row r="433" spans="2:10" ht="15" hidden="1" customHeight="1" x14ac:dyDescent="0.4">
      <c r="B433" s="4">
        <v>336</v>
      </c>
      <c r="C433" s="45" t="s">
        <v>93</v>
      </c>
      <c r="D433" s="45">
        <v>38300</v>
      </c>
      <c r="E433" s="45">
        <v>5850</v>
      </c>
      <c r="F433" s="45">
        <v>5850</v>
      </c>
      <c r="G433" s="45">
        <v>5850</v>
      </c>
      <c r="H433" s="23">
        <v>3</v>
      </c>
      <c r="I433" s="23">
        <v>3</v>
      </c>
      <c r="J433" s="53">
        <v>6</v>
      </c>
    </row>
    <row r="434" spans="2:10" ht="15" hidden="1" customHeight="1" x14ac:dyDescent="0.4">
      <c r="B434" s="4">
        <v>337</v>
      </c>
      <c r="C434" s="45" t="s">
        <v>94</v>
      </c>
      <c r="D434" s="45">
        <v>41340</v>
      </c>
      <c r="E434" s="45">
        <v>5850</v>
      </c>
      <c r="F434" s="45">
        <v>5850</v>
      </c>
      <c r="G434" s="45">
        <v>5850</v>
      </c>
      <c r="H434" s="23">
        <v>3</v>
      </c>
      <c r="I434" s="23">
        <v>3</v>
      </c>
      <c r="J434" s="53">
        <v>7</v>
      </c>
    </row>
    <row r="435" spans="2:10" ht="15" hidden="1" customHeight="1" x14ac:dyDescent="0.4">
      <c r="B435" s="4">
        <v>338</v>
      </c>
      <c r="C435" s="45" t="s">
        <v>95</v>
      </c>
      <c r="D435" s="45">
        <v>44390</v>
      </c>
      <c r="E435" s="45">
        <v>5850</v>
      </c>
      <c r="F435" s="45">
        <v>5850</v>
      </c>
      <c r="G435" s="45">
        <v>5850</v>
      </c>
      <c r="H435" s="23">
        <v>3</v>
      </c>
      <c r="I435" s="23">
        <v>3</v>
      </c>
      <c r="J435" s="53">
        <v>8</v>
      </c>
    </row>
    <row r="436" spans="2:10" ht="15" hidden="1" customHeight="1" x14ac:dyDescent="0.4">
      <c r="B436" s="4">
        <v>339</v>
      </c>
      <c r="C436" s="45" t="s">
        <v>96</v>
      </c>
      <c r="D436" s="45">
        <v>47440</v>
      </c>
      <c r="E436" s="45">
        <v>5850</v>
      </c>
      <c r="F436" s="45">
        <v>5850</v>
      </c>
      <c r="G436" s="45">
        <v>5850</v>
      </c>
      <c r="H436" s="23">
        <v>3</v>
      </c>
      <c r="I436" s="23">
        <v>3</v>
      </c>
      <c r="J436" s="53">
        <v>9</v>
      </c>
    </row>
    <row r="437" spans="2:10" ht="15" hidden="1" customHeight="1" x14ac:dyDescent="0.4">
      <c r="B437" s="4">
        <v>3310</v>
      </c>
      <c r="C437" s="45" t="s">
        <v>97</v>
      </c>
      <c r="D437" s="45">
        <v>50480</v>
      </c>
      <c r="E437" s="45">
        <v>5850</v>
      </c>
      <c r="F437" s="45">
        <v>5850</v>
      </c>
      <c r="G437" s="45">
        <v>5850</v>
      </c>
      <c r="H437" s="23">
        <v>3</v>
      </c>
      <c r="I437" s="23">
        <v>3</v>
      </c>
      <c r="J437" s="53">
        <v>10</v>
      </c>
    </row>
    <row r="438" spans="2:10" ht="15" hidden="1" customHeight="1" x14ac:dyDescent="0.4">
      <c r="B438" s="4">
        <v>3311</v>
      </c>
      <c r="C438" s="45" t="s">
        <v>98</v>
      </c>
      <c r="D438" s="45">
        <v>53450</v>
      </c>
      <c r="E438" s="45">
        <v>5850</v>
      </c>
      <c r="F438" s="45">
        <v>5850</v>
      </c>
      <c r="G438" s="45">
        <v>5850</v>
      </c>
      <c r="H438" s="23">
        <v>3</v>
      </c>
      <c r="I438" s="23">
        <v>3</v>
      </c>
      <c r="J438" s="53">
        <v>11</v>
      </c>
    </row>
    <row r="439" spans="2:10" ht="15" hidden="1" customHeight="1" x14ac:dyDescent="0.4">
      <c r="B439" s="4">
        <v>3312</v>
      </c>
      <c r="C439" s="45" t="s">
        <v>99</v>
      </c>
      <c r="D439" s="45">
        <v>56410</v>
      </c>
      <c r="E439" s="45">
        <v>5850</v>
      </c>
      <c r="F439" s="45">
        <v>5850</v>
      </c>
      <c r="G439" s="45">
        <v>5850</v>
      </c>
      <c r="H439" s="23">
        <v>3</v>
      </c>
      <c r="I439" s="23">
        <v>3</v>
      </c>
      <c r="J439" s="53">
        <v>12</v>
      </c>
    </row>
    <row r="440" spans="2:10" ht="15" hidden="1" customHeight="1" x14ac:dyDescent="0.4">
      <c r="B440" s="4">
        <v>3313</v>
      </c>
      <c r="C440" s="45" t="s">
        <v>100</v>
      </c>
      <c r="D440" s="45">
        <v>59370</v>
      </c>
      <c r="E440" s="45">
        <v>5850</v>
      </c>
      <c r="F440" s="45">
        <v>5850</v>
      </c>
      <c r="G440" s="45">
        <v>5850</v>
      </c>
      <c r="H440" s="23">
        <v>3</v>
      </c>
      <c r="I440" s="23">
        <v>3</v>
      </c>
      <c r="J440" s="53">
        <v>13</v>
      </c>
    </row>
    <row r="441" spans="2:10" ht="15" hidden="1" customHeight="1" x14ac:dyDescent="0.4">
      <c r="B441" s="4">
        <v>3314</v>
      </c>
      <c r="C441" s="45" t="s">
        <v>101</v>
      </c>
      <c r="D441" s="45">
        <v>62330</v>
      </c>
      <c r="E441" s="45">
        <v>5850</v>
      </c>
      <c r="F441" s="45">
        <v>5850</v>
      </c>
      <c r="G441" s="45">
        <v>5850</v>
      </c>
      <c r="H441" s="23">
        <v>3</v>
      </c>
      <c r="I441" s="23">
        <v>3</v>
      </c>
      <c r="J441" s="53">
        <v>14</v>
      </c>
    </row>
    <row r="442" spans="2:10" ht="15" hidden="1" customHeight="1" x14ac:dyDescent="0.4">
      <c r="B442" s="4">
        <v>3315</v>
      </c>
      <c r="C442" s="45" t="s">
        <v>102</v>
      </c>
      <c r="D442" s="45">
        <v>65300</v>
      </c>
      <c r="E442" s="45">
        <v>5850</v>
      </c>
      <c r="F442" s="45">
        <v>5850</v>
      </c>
      <c r="G442" s="45">
        <v>5850</v>
      </c>
      <c r="H442" s="23">
        <v>3</v>
      </c>
      <c r="I442" s="23">
        <v>3</v>
      </c>
      <c r="J442" s="53">
        <v>15</v>
      </c>
    </row>
    <row r="443" spans="2:10" ht="15" hidden="1" customHeight="1" x14ac:dyDescent="0.4">
      <c r="B443" s="4">
        <v>3316</v>
      </c>
      <c r="C443" s="45" t="s">
        <v>103</v>
      </c>
      <c r="D443" s="45">
        <v>68260</v>
      </c>
      <c r="E443" s="45">
        <v>5850</v>
      </c>
      <c r="F443" s="45">
        <v>5850</v>
      </c>
      <c r="G443" s="45">
        <v>5850</v>
      </c>
      <c r="H443" s="23">
        <v>3</v>
      </c>
      <c r="I443" s="23">
        <v>3</v>
      </c>
      <c r="J443" s="53">
        <v>16</v>
      </c>
    </row>
    <row r="444" spans="2:10" ht="15" hidden="1" customHeight="1" x14ac:dyDescent="0.4">
      <c r="B444" s="4">
        <v>3317</v>
      </c>
      <c r="C444" s="45" t="s">
        <v>104</v>
      </c>
      <c r="D444" s="45">
        <v>71220</v>
      </c>
      <c r="E444" s="45">
        <v>5850</v>
      </c>
      <c r="F444" s="45">
        <v>5850</v>
      </c>
      <c r="G444" s="45">
        <v>5850</v>
      </c>
      <c r="H444" s="23">
        <v>3</v>
      </c>
      <c r="I444" s="23">
        <v>3</v>
      </c>
      <c r="J444" s="53">
        <v>17</v>
      </c>
    </row>
    <row r="445" spans="2:10" ht="15" hidden="1" customHeight="1" x14ac:dyDescent="0.4">
      <c r="B445" s="4">
        <v>3318</v>
      </c>
      <c r="C445" s="45" t="s">
        <v>105</v>
      </c>
      <c r="D445" s="45">
        <v>74190</v>
      </c>
      <c r="E445" s="45">
        <v>5850</v>
      </c>
      <c r="F445" s="45">
        <v>5850</v>
      </c>
      <c r="G445" s="45">
        <v>5850</v>
      </c>
      <c r="H445" s="23">
        <v>3</v>
      </c>
      <c r="I445" s="23">
        <v>3</v>
      </c>
      <c r="J445" s="53">
        <v>18</v>
      </c>
    </row>
    <row r="446" spans="2:10" ht="15" hidden="1" customHeight="1" x14ac:dyDescent="0.4">
      <c r="B446" s="4">
        <v>3319</v>
      </c>
      <c r="C446" s="45" t="s">
        <v>106</v>
      </c>
      <c r="D446" s="45">
        <v>77150</v>
      </c>
      <c r="E446" s="45">
        <v>5850</v>
      </c>
      <c r="F446" s="45">
        <v>5850</v>
      </c>
      <c r="G446" s="45">
        <v>5850</v>
      </c>
      <c r="H446" s="23">
        <v>3</v>
      </c>
      <c r="I446" s="23">
        <v>3</v>
      </c>
      <c r="J446" s="53">
        <v>19</v>
      </c>
    </row>
    <row r="447" spans="2:10" ht="15" hidden="1" customHeight="1" x14ac:dyDescent="0.4">
      <c r="B447" s="4">
        <v>3320</v>
      </c>
      <c r="C447" s="45" t="s">
        <v>107</v>
      </c>
      <c r="D447" s="45">
        <v>80110</v>
      </c>
      <c r="E447" s="45">
        <v>5850</v>
      </c>
      <c r="F447" s="45">
        <v>5850</v>
      </c>
      <c r="G447" s="45">
        <v>5850</v>
      </c>
      <c r="H447" s="23">
        <v>3</v>
      </c>
      <c r="I447" s="23">
        <v>3</v>
      </c>
      <c r="J447" s="53">
        <v>20</v>
      </c>
    </row>
    <row r="448" spans="2:10" ht="15" hidden="1" customHeight="1" x14ac:dyDescent="0.4">
      <c r="B448" s="4">
        <v>341</v>
      </c>
      <c r="C448" s="45" t="s">
        <v>88</v>
      </c>
      <c r="D448" s="45">
        <v>29070</v>
      </c>
      <c r="E448" s="45">
        <v>7800</v>
      </c>
      <c r="F448" s="45">
        <v>7800</v>
      </c>
      <c r="G448" s="45">
        <v>7800</v>
      </c>
      <c r="H448" s="23">
        <v>3</v>
      </c>
      <c r="I448" s="23">
        <v>4</v>
      </c>
      <c r="J448" s="53">
        <v>1</v>
      </c>
    </row>
    <row r="449" spans="2:10" ht="15" hidden="1" customHeight="1" x14ac:dyDescent="0.4">
      <c r="B449" s="4">
        <v>342</v>
      </c>
      <c r="C449" s="45" t="s">
        <v>89</v>
      </c>
      <c r="D449" s="45">
        <v>33160</v>
      </c>
      <c r="E449" s="45">
        <v>7800</v>
      </c>
      <c r="F449" s="45">
        <v>7800</v>
      </c>
      <c r="G449" s="45">
        <v>7800</v>
      </c>
      <c r="H449" s="23">
        <v>3</v>
      </c>
      <c r="I449" s="23">
        <v>4</v>
      </c>
      <c r="J449" s="53">
        <v>2</v>
      </c>
    </row>
    <row r="450" spans="2:10" ht="15" hidden="1" customHeight="1" x14ac:dyDescent="0.4">
      <c r="B450" s="4">
        <v>343</v>
      </c>
      <c r="C450" s="45" t="s">
        <v>90</v>
      </c>
      <c r="D450" s="45">
        <v>37240</v>
      </c>
      <c r="E450" s="45">
        <v>7800</v>
      </c>
      <c r="F450" s="45">
        <v>7800</v>
      </c>
      <c r="G450" s="45">
        <v>7800</v>
      </c>
      <c r="H450" s="23">
        <v>3</v>
      </c>
      <c r="I450" s="23">
        <v>4</v>
      </c>
      <c r="J450" s="53">
        <v>3</v>
      </c>
    </row>
    <row r="451" spans="2:10" ht="15" hidden="1" customHeight="1" x14ac:dyDescent="0.4">
      <c r="B451" s="4">
        <v>344</v>
      </c>
      <c r="C451" s="45" t="s">
        <v>91</v>
      </c>
      <c r="D451" s="45">
        <v>41320</v>
      </c>
      <c r="E451" s="45">
        <v>7800</v>
      </c>
      <c r="F451" s="45">
        <v>7800</v>
      </c>
      <c r="G451" s="45">
        <v>7800</v>
      </c>
      <c r="H451" s="23">
        <v>3</v>
      </c>
      <c r="I451" s="23">
        <v>4</v>
      </c>
      <c r="J451" s="53">
        <v>4</v>
      </c>
    </row>
    <row r="452" spans="2:10" ht="15" hidden="1" customHeight="1" x14ac:dyDescent="0.4">
      <c r="B452" s="4">
        <v>345</v>
      </c>
      <c r="C452" s="45" t="s">
        <v>92</v>
      </c>
      <c r="D452" s="45">
        <v>45400</v>
      </c>
      <c r="E452" s="45">
        <v>7800</v>
      </c>
      <c r="F452" s="45">
        <v>7800</v>
      </c>
      <c r="G452" s="45">
        <v>7800</v>
      </c>
      <c r="H452" s="23">
        <v>3</v>
      </c>
      <c r="I452" s="23">
        <v>4</v>
      </c>
      <c r="J452" s="53">
        <v>5</v>
      </c>
    </row>
    <row r="453" spans="2:10" ht="15" hidden="1" customHeight="1" x14ac:dyDescent="0.4">
      <c r="B453" s="4">
        <v>346</v>
      </c>
      <c r="C453" s="45" t="s">
        <v>93</v>
      </c>
      <c r="D453" s="45">
        <v>49480</v>
      </c>
      <c r="E453" s="45">
        <v>7800</v>
      </c>
      <c r="F453" s="45">
        <v>7800</v>
      </c>
      <c r="G453" s="45">
        <v>7800</v>
      </c>
      <c r="H453" s="23">
        <v>3</v>
      </c>
      <c r="I453" s="23">
        <v>4</v>
      </c>
      <c r="J453" s="53">
        <v>6</v>
      </c>
    </row>
    <row r="454" spans="2:10" ht="15" hidden="1" customHeight="1" x14ac:dyDescent="0.4">
      <c r="B454" s="4">
        <v>347</v>
      </c>
      <c r="C454" s="45" t="s">
        <v>94</v>
      </c>
      <c r="D454" s="45">
        <v>53570</v>
      </c>
      <c r="E454" s="45">
        <v>7800</v>
      </c>
      <c r="F454" s="45">
        <v>7800</v>
      </c>
      <c r="G454" s="45">
        <v>7800</v>
      </c>
      <c r="H454" s="23">
        <v>3</v>
      </c>
      <c r="I454" s="23">
        <v>4</v>
      </c>
      <c r="J454" s="53">
        <v>7</v>
      </c>
    </row>
    <row r="455" spans="2:10" ht="15" hidden="1" customHeight="1" x14ac:dyDescent="0.4">
      <c r="B455" s="4">
        <v>348</v>
      </c>
      <c r="C455" s="45" t="s">
        <v>95</v>
      </c>
      <c r="D455" s="45">
        <v>57650</v>
      </c>
      <c r="E455" s="45">
        <v>7800</v>
      </c>
      <c r="F455" s="45">
        <v>7800</v>
      </c>
      <c r="G455" s="45">
        <v>7800</v>
      </c>
      <c r="H455" s="23">
        <v>3</v>
      </c>
      <c r="I455" s="23">
        <v>4</v>
      </c>
      <c r="J455" s="53">
        <v>8</v>
      </c>
    </row>
    <row r="456" spans="2:10" ht="15" hidden="1" customHeight="1" x14ac:dyDescent="0.4">
      <c r="B456" s="4">
        <v>349</v>
      </c>
      <c r="C456" s="45" t="s">
        <v>96</v>
      </c>
      <c r="D456" s="45">
        <v>61730</v>
      </c>
      <c r="E456" s="45">
        <v>7800</v>
      </c>
      <c r="F456" s="45">
        <v>7800</v>
      </c>
      <c r="G456" s="45">
        <v>7800</v>
      </c>
      <c r="H456" s="23">
        <v>3</v>
      </c>
      <c r="I456" s="23">
        <v>4</v>
      </c>
      <c r="J456" s="53">
        <v>9</v>
      </c>
    </row>
    <row r="457" spans="2:10" ht="15" hidden="1" customHeight="1" x14ac:dyDescent="0.4">
      <c r="B457" s="4">
        <v>3410</v>
      </c>
      <c r="C457" s="45" t="s">
        <v>97</v>
      </c>
      <c r="D457" s="45">
        <v>65810</v>
      </c>
      <c r="E457" s="45">
        <v>7800</v>
      </c>
      <c r="F457" s="45">
        <v>7800</v>
      </c>
      <c r="G457" s="45">
        <v>7800</v>
      </c>
      <c r="H457" s="23">
        <v>3</v>
      </c>
      <c r="I457" s="23">
        <v>4</v>
      </c>
      <c r="J457" s="53">
        <v>10</v>
      </c>
    </row>
    <row r="458" spans="2:10" ht="15" hidden="1" customHeight="1" x14ac:dyDescent="0.4">
      <c r="B458" s="4">
        <v>3411</v>
      </c>
      <c r="C458" s="45" t="s">
        <v>98</v>
      </c>
      <c r="D458" s="45">
        <v>69770</v>
      </c>
      <c r="E458" s="45">
        <v>7800</v>
      </c>
      <c r="F458" s="45">
        <v>7800</v>
      </c>
      <c r="G458" s="45">
        <v>7800</v>
      </c>
      <c r="H458" s="23">
        <v>3</v>
      </c>
      <c r="I458" s="23">
        <v>4</v>
      </c>
      <c r="J458" s="53">
        <v>11</v>
      </c>
    </row>
    <row r="459" spans="2:10" ht="15" hidden="1" customHeight="1" x14ac:dyDescent="0.4">
      <c r="B459" s="4">
        <v>3412</v>
      </c>
      <c r="C459" s="45" t="s">
        <v>99</v>
      </c>
      <c r="D459" s="45">
        <v>73720</v>
      </c>
      <c r="E459" s="45">
        <v>7800</v>
      </c>
      <c r="F459" s="45">
        <v>7800</v>
      </c>
      <c r="G459" s="45">
        <v>7800</v>
      </c>
      <c r="H459" s="23">
        <v>3</v>
      </c>
      <c r="I459" s="23">
        <v>4</v>
      </c>
      <c r="J459" s="53">
        <v>12</v>
      </c>
    </row>
    <row r="460" spans="2:10" ht="15" hidden="1" customHeight="1" x14ac:dyDescent="0.4">
      <c r="B460" s="4">
        <v>3413</v>
      </c>
      <c r="C460" s="45" t="s">
        <v>100</v>
      </c>
      <c r="D460" s="45">
        <v>77680</v>
      </c>
      <c r="E460" s="45">
        <v>7800</v>
      </c>
      <c r="F460" s="45">
        <v>7800</v>
      </c>
      <c r="G460" s="45">
        <v>7800</v>
      </c>
      <c r="H460" s="23">
        <v>3</v>
      </c>
      <c r="I460" s="23">
        <v>4</v>
      </c>
      <c r="J460" s="53">
        <v>13</v>
      </c>
    </row>
    <row r="461" spans="2:10" ht="15" hidden="1" customHeight="1" x14ac:dyDescent="0.4">
      <c r="B461" s="4">
        <v>3414</v>
      </c>
      <c r="C461" s="45" t="s">
        <v>101</v>
      </c>
      <c r="D461" s="45">
        <v>81640</v>
      </c>
      <c r="E461" s="45">
        <v>7800</v>
      </c>
      <c r="F461" s="45">
        <v>7800</v>
      </c>
      <c r="G461" s="45">
        <v>7800</v>
      </c>
      <c r="H461" s="23">
        <v>3</v>
      </c>
      <c r="I461" s="23">
        <v>4</v>
      </c>
      <c r="J461" s="53">
        <v>14</v>
      </c>
    </row>
    <row r="462" spans="2:10" ht="15" hidden="1" customHeight="1" x14ac:dyDescent="0.4">
      <c r="B462" s="4">
        <v>3415</v>
      </c>
      <c r="C462" s="45" t="s">
        <v>102</v>
      </c>
      <c r="D462" s="45">
        <v>85590</v>
      </c>
      <c r="E462" s="45">
        <v>7800</v>
      </c>
      <c r="F462" s="45">
        <v>7800</v>
      </c>
      <c r="G462" s="45">
        <v>7800</v>
      </c>
      <c r="H462" s="23">
        <v>3</v>
      </c>
      <c r="I462" s="23">
        <v>4</v>
      </c>
      <c r="J462" s="53">
        <v>15</v>
      </c>
    </row>
    <row r="463" spans="2:10" ht="15" hidden="1" customHeight="1" x14ac:dyDescent="0.4">
      <c r="B463" s="4">
        <v>3416</v>
      </c>
      <c r="C463" s="45" t="s">
        <v>103</v>
      </c>
      <c r="D463" s="45">
        <v>89550</v>
      </c>
      <c r="E463" s="45">
        <v>7800</v>
      </c>
      <c r="F463" s="45">
        <v>7800</v>
      </c>
      <c r="G463" s="45">
        <v>7800</v>
      </c>
      <c r="H463" s="23">
        <v>3</v>
      </c>
      <c r="I463" s="23">
        <v>4</v>
      </c>
      <c r="J463" s="53">
        <v>16</v>
      </c>
    </row>
    <row r="464" spans="2:10" ht="15" hidden="1" customHeight="1" x14ac:dyDescent="0.4">
      <c r="B464" s="4">
        <v>3417</v>
      </c>
      <c r="C464" s="45" t="s">
        <v>104</v>
      </c>
      <c r="D464" s="45">
        <v>93500</v>
      </c>
      <c r="E464" s="45">
        <v>7800</v>
      </c>
      <c r="F464" s="45">
        <v>7800</v>
      </c>
      <c r="G464" s="45">
        <v>7800</v>
      </c>
      <c r="H464" s="23">
        <v>3</v>
      </c>
      <c r="I464" s="23">
        <v>4</v>
      </c>
      <c r="J464" s="53">
        <v>17</v>
      </c>
    </row>
    <row r="465" spans="2:10" ht="15" hidden="1" customHeight="1" x14ac:dyDescent="0.4">
      <c r="B465" s="4">
        <v>3418</v>
      </c>
      <c r="C465" s="45" t="s">
        <v>105</v>
      </c>
      <c r="D465" s="45">
        <v>97460</v>
      </c>
      <c r="E465" s="45">
        <v>7800</v>
      </c>
      <c r="F465" s="45">
        <v>7800</v>
      </c>
      <c r="G465" s="45">
        <v>7800</v>
      </c>
      <c r="H465" s="23">
        <v>3</v>
      </c>
      <c r="I465" s="23">
        <v>4</v>
      </c>
      <c r="J465" s="53">
        <v>18</v>
      </c>
    </row>
    <row r="466" spans="2:10" ht="15" hidden="1" customHeight="1" x14ac:dyDescent="0.4">
      <c r="B466" s="4">
        <v>3419</v>
      </c>
      <c r="C466" s="45" t="s">
        <v>106</v>
      </c>
      <c r="D466" s="45">
        <v>101420</v>
      </c>
      <c r="E466" s="45">
        <v>7800</v>
      </c>
      <c r="F466" s="45">
        <v>7800</v>
      </c>
      <c r="G466" s="45">
        <v>7800</v>
      </c>
      <c r="H466" s="23">
        <v>3</v>
      </c>
      <c r="I466" s="23">
        <v>4</v>
      </c>
      <c r="J466" s="53">
        <v>19</v>
      </c>
    </row>
    <row r="467" spans="2:10" ht="15" hidden="1" customHeight="1" x14ac:dyDescent="0.4">
      <c r="B467" s="4">
        <v>3420</v>
      </c>
      <c r="C467" s="45" t="s">
        <v>107</v>
      </c>
      <c r="D467" s="45">
        <v>105370</v>
      </c>
      <c r="E467" s="45">
        <v>7800</v>
      </c>
      <c r="F467" s="45">
        <v>7800</v>
      </c>
      <c r="G467" s="45">
        <v>7800</v>
      </c>
      <c r="H467" s="23">
        <v>3</v>
      </c>
      <c r="I467" s="23">
        <v>4</v>
      </c>
      <c r="J467" s="53">
        <v>20</v>
      </c>
    </row>
    <row r="468" spans="2:10" ht="15" hidden="1" customHeight="1" x14ac:dyDescent="0.4">
      <c r="B468" s="4">
        <v>411</v>
      </c>
      <c r="C468" s="45" t="s">
        <v>88</v>
      </c>
      <c r="D468" s="45">
        <v>13800</v>
      </c>
      <c r="E468" s="45">
        <v>3450</v>
      </c>
      <c r="F468" s="45">
        <v>3450</v>
      </c>
      <c r="G468" s="45">
        <v>3450</v>
      </c>
      <c r="H468" s="23">
        <v>4</v>
      </c>
      <c r="I468" s="23">
        <v>1</v>
      </c>
      <c r="J468" s="53">
        <v>1</v>
      </c>
    </row>
    <row r="469" spans="2:10" ht="15" hidden="1" customHeight="1" x14ac:dyDescent="0.4">
      <c r="B469" s="4">
        <v>412</v>
      </c>
      <c r="C469" s="45" t="s">
        <v>89</v>
      </c>
      <c r="D469" s="45">
        <v>15550</v>
      </c>
      <c r="E469" s="45">
        <v>3450</v>
      </c>
      <c r="F469" s="45">
        <v>3450</v>
      </c>
      <c r="G469" s="45">
        <v>3450</v>
      </c>
      <c r="H469" s="23">
        <v>4</v>
      </c>
      <c r="I469" s="23">
        <v>1</v>
      </c>
      <c r="J469" s="53">
        <v>2</v>
      </c>
    </row>
    <row r="470" spans="2:10" ht="15" hidden="1" customHeight="1" x14ac:dyDescent="0.4">
      <c r="B470" s="4">
        <v>413</v>
      </c>
      <c r="C470" s="45" t="s">
        <v>90</v>
      </c>
      <c r="D470" s="45">
        <v>17310</v>
      </c>
      <c r="E470" s="45">
        <v>3450</v>
      </c>
      <c r="F470" s="45">
        <v>3450</v>
      </c>
      <c r="G470" s="45">
        <v>3450</v>
      </c>
      <c r="H470" s="23">
        <v>4</v>
      </c>
      <c r="I470" s="23">
        <v>1</v>
      </c>
      <c r="J470" s="53">
        <v>3</v>
      </c>
    </row>
    <row r="471" spans="2:10" ht="15" hidden="1" customHeight="1" x14ac:dyDescent="0.4">
      <c r="B471" s="4">
        <v>414</v>
      </c>
      <c r="C471" s="45" t="s">
        <v>91</v>
      </c>
      <c r="D471" s="45">
        <v>19060</v>
      </c>
      <c r="E471" s="45">
        <v>3450</v>
      </c>
      <c r="F471" s="45">
        <v>3450</v>
      </c>
      <c r="G471" s="45">
        <v>3450</v>
      </c>
      <c r="H471" s="23">
        <v>4</v>
      </c>
      <c r="I471" s="23">
        <v>1</v>
      </c>
      <c r="J471" s="53">
        <v>4</v>
      </c>
    </row>
    <row r="472" spans="2:10" ht="15" hidden="1" customHeight="1" x14ac:dyDescent="0.4">
      <c r="B472" s="4">
        <v>415</v>
      </c>
      <c r="C472" s="45" t="s">
        <v>92</v>
      </c>
      <c r="D472" s="45">
        <v>20810</v>
      </c>
      <c r="E472" s="45">
        <v>3450</v>
      </c>
      <c r="F472" s="45">
        <v>3450</v>
      </c>
      <c r="G472" s="45">
        <v>3450</v>
      </c>
      <c r="H472" s="23">
        <v>4</v>
      </c>
      <c r="I472" s="23">
        <v>1</v>
      </c>
      <c r="J472" s="53">
        <v>5</v>
      </c>
    </row>
    <row r="473" spans="2:10" ht="15" hidden="1" customHeight="1" x14ac:dyDescent="0.4">
      <c r="B473" s="4">
        <v>416</v>
      </c>
      <c r="C473" s="45" t="s">
        <v>93</v>
      </c>
      <c r="D473" s="45">
        <v>22560</v>
      </c>
      <c r="E473" s="45">
        <v>3450</v>
      </c>
      <c r="F473" s="45">
        <v>3450</v>
      </c>
      <c r="G473" s="45">
        <v>3450</v>
      </c>
      <c r="H473" s="23">
        <v>4</v>
      </c>
      <c r="I473" s="23">
        <v>1</v>
      </c>
      <c r="J473" s="53">
        <v>6</v>
      </c>
    </row>
    <row r="474" spans="2:10" ht="15" hidden="1" customHeight="1" x14ac:dyDescent="0.4">
      <c r="B474" s="4">
        <v>417</v>
      </c>
      <c r="C474" s="45" t="s">
        <v>94</v>
      </c>
      <c r="D474" s="45">
        <v>24310</v>
      </c>
      <c r="E474" s="45">
        <v>3450</v>
      </c>
      <c r="F474" s="45">
        <v>3450</v>
      </c>
      <c r="G474" s="45">
        <v>3450</v>
      </c>
      <c r="H474" s="23">
        <v>4</v>
      </c>
      <c r="I474" s="23">
        <v>1</v>
      </c>
      <c r="J474" s="53">
        <v>7</v>
      </c>
    </row>
    <row r="475" spans="2:10" ht="15" hidden="1" customHeight="1" x14ac:dyDescent="0.4">
      <c r="B475" s="4">
        <v>418</v>
      </c>
      <c r="C475" s="45" t="s">
        <v>95</v>
      </c>
      <c r="D475" s="45">
        <v>26070</v>
      </c>
      <c r="E475" s="45">
        <v>3450</v>
      </c>
      <c r="F475" s="45">
        <v>3450</v>
      </c>
      <c r="G475" s="45">
        <v>3450</v>
      </c>
      <c r="H475" s="23">
        <v>4</v>
      </c>
      <c r="I475" s="23">
        <v>1</v>
      </c>
      <c r="J475" s="53">
        <v>8</v>
      </c>
    </row>
    <row r="476" spans="2:10" ht="15" hidden="1" customHeight="1" x14ac:dyDescent="0.4">
      <c r="B476" s="4">
        <v>419</v>
      </c>
      <c r="C476" s="45" t="s">
        <v>96</v>
      </c>
      <c r="D476" s="45">
        <v>27820</v>
      </c>
      <c r="E476" s="45">
        <v>3450</v>
      </c>
      <c r="F476" s="45">
        <v>3450</v>
      </c>
      <c r="G476" s="45">
        <v>3450</v>
      </c>
      <c r="H476" s="23">
        <v>4</v>
      </c>
      <c r="I476" s="23">
        <v>1</v>
      </c>
      <c r="J476" s="53">
        <v>9</v>
      </c>
    </row>
    <row r="477" spans="2:10" ht="15" hidden="1" customHeight="1" x14ac:dyDescent="0.4">
      <c r="B477" s="4">
        <v>4110</v>
      </c>
      <c r="C477" s="45" t="s">
        <v>97</v>
      </c>
      <c r="D477" s="45">
        <v>29570</v>
      </c>
      <c r="E477" s="45">
        <v>3450</v>
      </c>
      <c r="F477" s="45">
        <v>3450</v>
      </c>
      <c r="G477" s="45">
        <v>3450</v>
      </c>
      <c r="H477" s="23">
        <v>4</v>
      </c>
      <c r="I477" s="23">
        <v>1</v>
      </c>
      <c r="J477" s="53">
        <v>10</v>
      </c>
    </row>
    <row r="478" spans="2:10" ht="15" hidden="1" customHeight="1" x14ac:dyDescent="0.4">
      <c r="B478" s="4">
        <v>4111</v>
      </c>
      <c r="C478" s="45" t="s">
        <v>98</v>
      </c>
      <c r="D478" s="45">
        <v>31310</v>
      </c>
      <c r="E478" s="45">
        <v>3450</v>
      </c>
      <c r="F478" s="45">
        <v>3450</v>
      </c>
      <c r="G478" s="45">
        <v>3450</v>
      </c>
      <c r="H478" s="23">
        <v>4</v>
      </c>
      <c r="I478" s="23">
        <v>1</v>
      </c>
      <c r="J478" s="53">
        <v>11</v>
      </c>
    </row>
    <row r="479" spans="2:10" ht="15" hidden="1" customHeight="1" x14ac:dyDescent="0.4">
      <c r="B479" s="4">
        <v>4112</v>
      </c>
      <c r="C479" s="45" t="s">
        <v>99</v>
      </c>
      <c r="D479" s="45">
        <v>33040</v>
      </c>
      <c r="E479" s="45">
        <v>3450</v>
      </c>
      <c r="F479" s="45">
        <v>3450</v>
      </c>
      <c r="G479" s="45">
        <v>3450</v>
      </c>
      <c r="H479" s="23">
        <v>4</v>
      </c>
      <c r="I479" s="23">
        <v>1</v>
      </c>
      <c r="J479" s="53">
        <v>12</v>
      </c>
    </row>
    <row r="480" spans="2:10" ht="15" hidden="1" customHeight="1" x14ac:dyDescent="0.4">
      <c r="B480" s="4">
        <v>4113</v>
      </c>
      <c r="C480" s="45" t="s">
        <v>100</v>
      </c>
      <c r="D480" s="45">
        <v>34780</v>
      </c>
      <c r="E480" s="45">
        <v>3450</v>
      </c>
      <c r="F480" s="45">
        <v>3450</v>
      </c>
      <c r="G480" s="45">
        <v>3450</v>
      </c>
      <c r="H480" s="23">
        <v>4</v>
      </c>
      <c r="I480" s="23">
        <v>1</v>
      </c>
      <c r="J480" s="53">
        <v>13</v>
      </c>
    </row>
    <row r="481" spans="2:10" ht="15" hidden="1" customHeight="1" x14ac:dyDescent="0.4">
      <c r="B481" s="4">
        <v>4114</v>
      </c>
      <c r="C481" s="45" t="s">
        <v>101</v>
      </c>
      <c r="D481" s="45">
        <v>36510</v>
      </c>
      <c r="E481" s="45">
        <v>3450</v>
      </c>
      <c r="F481" s="45">
        <v>3450</v>
      </c>
      <c r="G481" s="45">
        <v>3450</v>
      </c>
      <c r="H481" s="23">
        <v>4</v>
      </c>
      <c r="I481" s="23">
        <v>1</v>
      </c>
      <c r="J481" s="53">
        <v>14</v>
      </c>
    </row>
    <row r="482" spans="2:10" ht="15" hidden="1" customHeight="1" x14ac:dyDescent="0.4">
      <c r="B482" s="4">
        <v>4115</v>
      </c>
      <c r="C482" s="45" t="s">
        <v>102</v>
      </c>
      <c r="D482" s="45">
        <v>38250</v>
      </c>
      <c r="E482" s="45">
        <v>3450</v>
      </c>
      <c r="F482" s="45">
        <v>3450</v>
      </c>
      <c r="G482" s="45">
        <v>3450</v>
      </c>
      <c r="H482" s="23">
        <v>4</v>
      </c>
      <c r="I482" s="23">
        <v>1</v>
      </c>
      <c r="J482" s="53">
        <v>15</v>
      </c>
    </row>
    <row r="483" spans="2:10" ht="15" hidden="1" customHeight="1" x14ac:dyDescent="0.4">
      <c r="B483" s="4">
        <v>4116</v>
      </c>
      <c r="C483" s="45" t="s">
        <v>103</v>
      </c>
      <c r="D483" s="45">
        <v>39980</v>
      </c>
      <c r="E483" s="45">
        <v>3450</v>
      </c>
      <c r="F483" s="45">
        <v>3450</v>
      </c>
      <c r="G483" s="45">
        <v>3450</v>
      </c>
      <c r="H483" s="23">
        <v>4</v>
      </c>
      <c r="I483" s="23">
        <v>1</v>
      </c>
      <c r="J483" s="53">
        <v>16</v>
      </c>
    </row>
    <row r="484" spans="2:10" ht="15" hidden="1" customHeight="1" x14ac:dyDescent="0.4">
      <c r="B484" s="4">
        <v>4117</v>
      </c>
      <c r="C484" s="45" t="s">
        <v>104</v>
      </c>
      <c r="D484" s="45">
        <v>41720</v>
      </c>
      <c r="E484" s="45">
        <v>3450</v>
      </c>
      <c r="F484" s="45">
        <v>3450</v>
      </c>
      <c r="G484" s="45">
        <v>3450</v>
      </c>
      <c r="H484" s="23">
        <v>4</v>
      </c>
      <c r="I484" s="23">
        <v>1</v>
      </c>
      <c r="J484" s="53">
        <v>17</v>
      </c>
    </row>
    <row r="485" spans="2:10" ht="15" hidden="1" customHeight="1" x14ac:dyDescent="0.4">
      <c r="B485" s="4">
        <v>4118</v>
      </c>
      <c r="C485" s="45" t="s">
        <v>105</v>
      </c>
      <c r="D485" s="45">
        <v>43460</v>
      </c>
      <c r="E485" s="45">
        <v>3450</v>
      </c>
      <c r="F485" s="45">
        <v>3450</v>
      </c>
      <c r="G485" s="45">
        <v>3450</v>
      </c>
      <c r="H485" s="23">
        <v>4</v>
      </c>
      <c r="I485" s="23">
        <v>1</v>
      </c>
      <c r="J485" s="53">
        <v>18</v>
      </c>
    </row>
    <row r="486" spans="2:10" ht="15" hidden="1" customHeight="1" x14ac:dyDescent="0.4">
      <c r="B486" s="4">
        <v>4119</v>
      </c>
      <c r="C486" s="45" t="s">
        <v>106</v>
      </c>
      <c r="D486" s="45">
        <v>45190</v>
      </c>
      <c r="E486" s="45">
        <v>3450</v>
      </c>
      <c r="F486" s="45">
        <v>3450</v>
      </c>
      <c r="G486" s="45">
        <v>3450</v>
      </c>
      <c r="H486" s="23">
        <v>4</v>
      </c>
      <c r="I486" s="23">
        <v>1</v>
      </c>
      <c r="J486" s="53">
        <v>19</v>
      </c>
    </row>
    <row r="487" spans="2:10" ht="15" hidden="1" customHeight="1" x14ac:dyDescent="0.4">
      <c r="B487" s="4">
        <v>4120</v>
      </c>
      <c r="C487" s="45" t="s">
        <v>107</v>
      </c>
      <c r="D487" s="45">
        <v>46930</v>
      </c>
      <c r="E487" s="45">
        <v>3450</v>
      </c>
      <c r="F487" s="45">
        <v>3450</v>
      </c>
      <c r="G487" s="45">
        <v>3450</v>
      </c>
      <c r="H487" s="23">
        <v>4</v>
      </c>
      <c r="I487" s="23">
        <v>1</v>
      </c>
      <c r="J487" s="53">
        <v>20</v>
      </c>
    </row>
    <row r="488" spans="2:10" ht="15" hidden="1" customHeight="1" x14ac:dyDescent="0.4">
      <c r="B488" s="4">
        <v>421</v>
      </c>
      <c r="C488" s="45" t="s">
        <v>88</v>
      </c>
      <c r="D488" s="45">
        <v>15900</v>
      </c>
      <c r="E488" s="45">
        <v>3950</v>
      </c>
      <c r="F488" s="45">
        <v>3950</v>
      </c>
      <c r="G488" s="45">
        <v>3950</v>
      </c>
      <c r="H488" s="23">
        <v>4</v>
      </c>
      <c r="I488" s="23">
        <v>2</v>
      </c>
      <c r="J488" s="53">
        <v>1</v>
      </c>
    </row>
    <row r="489" spans="2:10" ht="15" hidden="1" customHeight="1" x14ac:dyDescent="0.4">
      <c r="B489" s="4">
        <v>422</v>
      </c>
      <c r="C489" s="45" t="s">
        <v>89</v>
      </c>
      <c r="D489" s="45">
        <v>17940</v>
      </c>
      <c r="E489" s="45">
        <v>3950</v>
      </c>
      <c r="F489" s="45">
        <v>3950</v>
      </c>
      <c r="G489" s="45">
        <v>3950</v>
      </c>
      <c r="H489" s="23">
        <v>4</v>
      </c>
      <c r="I489" s="23">
        <v>2</v>
      </c>
      <c r="J489" s="53">
        <v>2</v>
      </c>
    </row>
    <row r="490" spans="2:10" ht="15" hidden="1" customHeight="1" x14ac:dyDescent="0.4">
      <c r="B490" s="4">
        <v>423</v>
      </c>
      <c r="C490" s="45" t="s">
        <v>90</v>
      </c>
      <c r="D490" s="45">
        <v>19980</v>
      </c>
      <c r="E490" s="45">
        <v>3950</v>
      </c>
      <c r="F490" s="45">
        <v>3950</v>
      </c>
      <c r="G490" s="45">
        <v>3950</v>
      </c>
      <c r="H490" s="23">
        <v>4</v>
      </c>
      <c r="I490" s="23">
        <v>2</v>
      </c>
      <c r="J490" s="53">
        <v>3</v>
      </c>
    </row>
    <row r="491" spans="2:10" ht="15" hidden="1" customHeight="1" x14ac:dyDescent="0.4">
      <c r="B491" s="4">
        <v>424</v>
      </c>
      <c r="C491" s="45" t="s">
        <v>91</v>
      </c>
      <c r="D491" s="45">
        <v>22020</v>
      </c>
      <c r="E491" s="45">
        <v>3950</v>
      </c>
      <c r="F491" s="45">
        <v>3950</v>
      </c>
      <c r="G491" s="45">
        <v>3950</v>
      </c>
      <c r="H491" s="23">
        <v>4</v>
      </c>
      <c r="I491" s="23">
        <v>2</v>
      </c>
      <c r="J491" s="53">
        <v>4</v>
      </c>
    </row>
    <row r="492" spans="2:10" ht="15" hidden="1" customHeight="1" x14ac:dyDescent="0.4">
      <c r="B492" s="4">
        <v>425</v>
      </c>
      <c r="C492" s="45" t="s">
        <v>92</v>
      </c>
      <c r="D492" s="45">
        <v>24060</v>
      </c>
      <c r="E492" s="45">
        <v>3950</v>
      </c>
      <c r="F492" s="45">
        <v>3950</v>
      </c>
      <c r="G492" s="45">
        <v>3950</v>
      </c>
      <c r="H492" s="23">
        <v>4</v>
      </c>
      <c r="I492" s="23">
        <v>2</v>
      </c>
      <c r="J492" s="53">
        <v>5</v>
      </c>
    </row>
    <row r="493" spans="2:10" ht="15" hidden="1" customHeight="1" x14ac:dyDescent="0.4">
      <c r="B493" s="4">
        <v>426</v>
      </c>
      <c r="C493" s="45" t="s">
        <v>93</v>
      </c>
      <c r="D493" s="45">
        <v>26100</v>
      </c>
      <c r="E493" s="45">
        <v>3950</v>
      </c>
      <c r="F493" s="45">
        <v>3950</v>
      </c>
      <c r="G493" s="45">
        <v>3950</v>
      </c>
      <c r="H493" s="23">
        <v>4</v>
      </c>
      <c r="I493" s="23">
        <v>2</v>
      </c>
      <c r="J493" s="53">
        <v>6</v>
      </c>
    </row>
    <row r="494" spans="2:10" ht="15" hidden="1" customHeight="1" x14ac:dyDescent="0.4">
      <c r="B494" s="4">
        <v>427</v>
      </c>
      <c r="C494" s="45" t="s">
        <v>94</v>
      </c>
      <c r="D494" s="45">
        <v>28140</v>
      </c>
      <c r="E494" s="45">
        <v>3950</v>
      </c>
      <c r="F494" s="45">
        <v>3950</v>
      </c>
      <c r="G494" s="45">
        <v>3950</v>
      </c>
      <c r="H494" s="23">
        <v>4</v>
      </c>
      <c r="I494" s="23">
        <v>2</v>
      </c>
      <c r="J494" s="53">
        <v>7</v>
      </c>
    </row>
    <row r="495" spans="2:10" ht="15" hidden="1" customHeight="1" x14ac:dyDescent="0.4">
      <c r="B495" s="4">
        <v>428</v>
      </c>
      <c r="C495" s="45" t="s">
        <v>95</v>
      </c>
      <c r="D495" s="45">
        <v>30180</v>
      </c>
      <c r="E495" s="45">
        <v>3950</v>
      </c>
      <c r="F495" s="45">
        <v>3950</v>
      </c>
      <c r="G495" s="45">
        <v>3950</v>
      </c>
      <c r="H495" s="23">
        <v>4</v>
      </c>
      <c r="I495" s="23">
        <v>2</v>
      </c>
      <c r="J495" s="53">
        <v>8</v>
      </c>
    </row>
    <row r="496" spans="2:10" ht="15" hidden="1" customHeight="1" x14ac:dyDescent="0.4">
      <c r="B496" s="4">
        <v>429</v>
      </c>
      <c r="C496" s="45" t="s">
        <v>96</v>
      </c>
      <c r="D496" s="45">
        <v>32220</v>
      </c>
      <c r="E496" s="45">
        <v>3950</v>
      </c>
      <c r="F496" s="45">
        <v>3950</v>
      </c>
      <c r="G496" s="45">
        <v>3950</v>
      </c>
      <c r="H496" s="23">
        <v>4</v>
      </c>
      <c r="I496" s="23">
        <v>2</v>
      </c>
      <c r="J496" s="53">
        <v>9</v>
      </c>
    </row>
    <row r="497" spans="2:10" ht="15" hidden="1" customHeight="1" x14ac:dyDescent="0.4">
      <c r="B497" s="4">
        <v>4210</v>
      </c>
      <c r="C497" s="45" t="s">
        <v>97</v>
      </c>
      <c r="D497" s="45">
        <v>34260</v>
      </c>
      <c r="E497" s="45">
        <v>3950</v>
      </c>
      <c r="F497" s="45">
        <v>3950</v>
      </c>
      <c r="G497" s="45">
        <v>3950</v>
      </c>
      <c r="H497" s="23">
        <v>4</v>
      </c>
      <c r="I497" s="23">
        <v>2</v>
      </c>
      <c r="J497" s="53">
        <v>10</v>
      </c>
    </row>
    <row r="498" spans="2:10" ht="15" hidden="1" customHeight="1" x14ac:dyDescent="0.4">
      <c r="B498" s="4">
        <v>4211</v>
      </c>
      <c r="C498" s="45" t="s">
        <v>98</v>
      </c>
      <c r="D498" s="45">
        <v>36260</v>
      </c>
      <c r="E498" s="45">
        <v>3950</v>
      </c>
      <c r="F498" s="45">
        <v>3950</v>
      </c>
      <c r="G498" s="45">
        <v>3950</v>
      </c>
      <c r="H498" s="23">
        <v>4</v>
      </c>
      <c r="I498" s="23">
        <v>2</v>
      </c>
      <c r="J498" s="53">
        <v>11</v>
      </c>
    </row>
    <row r="499" spans="2:10" ht="15" hidden="1" customHeight="1" x14ac:dyDescent="0.4">
      <c r="B499" s="4">
        <v>4212</v>
      </c>
      <c r="C499" s="45" t="s">
        <v>99</v>
      </c>
      <c r="D499" s="45">
        <v>38260</v>
      </c>
      <c r="E499" s="45">
        <v>3950</v>
      </c>
      <c r="F499" s="45">
        <v>3950</v>
      </c>
      <c r="G499" s="45">
        <v>3950</v>
      </c>
      <c r="H499" s="23">
        <v>4</v>
      </c>
      <c r="I499" s="23">
        <v>2</v>
      </c>
      <c r="J499" s="53">
        <v>12</v>
      </c>
    </row>
    <row r="500" spans="2:10" ht="15" hidden="1" customHeight="1" x14ac:dyDescent="0.4">
      <c r="B500" s="4">
        <v>4213</v>
      </c>
      <c r="C500" s="45" t="s">
        <v>100</v>
      </c>
      <c r="D500" s="45">
        <v>40250</v>
      </c>
      <c r="E500" s="45">
        <v>3950</v>
      </c>
      <c r="F500" s="45">
        <v>3950</v>
      </c>
      <c r="G500" s="45">
        <v>3950</v>
      </c>
      <c r="H500" s="23">
        <v>4</v>
      </c>
      <c r="I500" s="23">
        <v>2</v>
      </c>
      <c r="J500" s="53">
        <v>13</v>
      </c>
    </row>
    <row r="501" spans="2:10" ht="15" hidden="1" customHeight="1" x14ac:dyDescent="0.4">
      <c r="B501" s="4">
        <v>4214</v>
      </c>
      <c r="C501" s="45" t="s">
        <v>101</v>
      </c>
      <c r="D501" s="45">
        <v>42250</v>
      </c>
      <c r="E501" s="45">
        <v>3950</v>
      </c>
      <c r="F501" s="45">
        <v>3950</v>
      </c>
      <c r="G501" s="45">
        <v>3950</v>
      </c>
      <c r="H501" s="23">
        <v>4</v>
      </c>
      <c r="I501" s="23">
        <v>2</v>
      </c>
      <c r="J501" s="53">
        <v>14</v>
      </c>
    </row>
    <row r="502" spans="2:10" ht="15" hidden="1" customHeight="1" x14ac:dyDescent="0.4">
      <c r="B502" s="4">
        <v>4215</v>
      </c>
      <c r="C502" s="45" t="s">
        <v>102</v>
      </c>
      <c r="D502" s="45">
        <v>44250</v>
      </c>
      <c r="E502" s="45">
        <v>3950</v>
      </c>
      <c r="F502" s="45">
        <v>3950</v>
      </c>
      <c r="G502" s="45">
        <v>3950</v>
      </c>
      <c r="H502" s="23">
        <v>4</v>
      </c>
      <c r="I502" s="23">
        <v>2</v>
      </c>
      <c r="J502" s="53">
        <v>15</v>
      </c>
    </row>
    <row r="503" spans="2:10" ht="15" hidden="1" customHeight="1" x14ac:dyDescent="0.4">
      <c r="B503" s="4">
        <v>4216</v>
      </c>
      <c r="C503" s="45" t="s">
        <v>103</v>
      </c>
      <c r="D503" s="45">
        <v>46250</v>
      </c>
      <c r="E503" s="45">
        <v>3950</v>
      </c>
      <c r="F503" s="45">
        <v>3950</v>
      </c>
      <c r="G503" s="45">
        <v>3950</v>
      </c>
      <c r="H503" s="23">
        <v>4</v>
      </c>
      <c r="I503" s="23">
        <v>2</v>
      </c>
      <c r="J503" s="53">
        <v>16</v>
      </c>
    </row>
    <row r="504" spans="2:10" ht="15" hidden="1" customHeight="1" x14ac:dyDescent="0.4">
      <c r="B504" s="4">
        <v>4217</v>
      </c>
      <c r="C504" s="45" t="s">
        <v>104</v>
      </c>
      <c r="D504" s="45">
        <v>48250</v>
      </c>
      <c r="E504" s="45">
        <v>3950</v>
      </c>
      <c r="F504" s="45">
        <v>3950</v>
      </c>
      <c r="G504" s="45">
        <v>3950</v>
      </c>
      <c r="H504" s="23">
        <v>4</v>
      </c>
      <c r="I504" s="23">
        <v>2</v>
      </c>
      <c r="J504" s="53">
        <v>17</v>
      </c>
    </row>
    <row r="505" spans="2:10" ht="15" hidden="1" customHeight="1" x14ac:dyDescent="0.4">
      <c r="B505" s="4">
        <v>4218</v>
      </c>
      <c r="C505" s="45" t="s">
        <v>105</v>
      </c>
      <c r="D505" s="45">
        <v>50250</v>
      </c>
      <c r="E505" s="45">
        <v>3950</v>
      </c>
      <c r="F505" s="45">
        <v>3950</v>
      </c>
      <c r="G505" s="45">
        <v>3950</v>
      </c>
      <c r="H505" s="23">
        <v>4</v>
      </c>
      <c r="I505" s="23">
        <v>2</v>
      </c>
      <c r="J505" s="53">
        <v>18</v>
      </c>
    </row>
    <row r="506" spans="2:10" ht="15" hidden="1" customHeight="1" x14ac:dyDescent="0.4">
      <c r="B506" s="4">
        <v>4219</v>
      </c>
      <c r="C506" s="45" t="s">
        <v>106</v>
      </c>
      <c r="D506" s="45">
        <v>52250</v>
      </c>
      <c r="E506" s="45">
        <v>3950</v>
      </c>
      <c r="F506" s="45">
        <v>3950</v>
      </c>
      <c r="G506" s="45">
        <v>3950</v>
      </c>
      <c r="H506" s="23">
        <v>4</v>
      </c>
      <c r="I506" s="23">
        <v>2</v>
      </c>
      <c r="J506" s="53">
        <v>19</v>
      </c>
    </row>
    <row r="507" spans="2:10" ht="15" hidden="1" customHeight="1" x14ac:dyDescent="0.4">
      <c r="B507" s="4">
        <v>4220</v>
      </c>
      <c r="C507" s="45" t="s">
        <v>107</v>
      </c>
      <c r="D507" s="45">
        <v>54250</v>
      </c>
      <c r="E507" s="45">
        <v>3950</v>
      </c>
      <c r="F507" s="45">
        <v>3950</v>
      </c>
      <c r="G507" s="45">
        <v>3950</v>
      </c>
      <c r="H507" s="23">
        <v>4</v>
      </c>
      <c r="I507" s="23">
        <v>2</v>
      </c>
      <c r="J507" s="53">
        <v>20</v>
      </c>
    </row>
    <row r="508" spans="2:10" ht="15" hidden="1" customHeight="1" x14ac:dyDescent="0.4">
      <c r="B508" s="4">
        <v>431</v>
      </c>
      <c r="C508" s="45" t="s">
        <v>88</v>
      </c>
      <c r="D508" s="45">
        <v>20690</v>
      </c>
      <c r="E508" s="45">
        <v>5400</v>
      </c>
      <c r="F508" s="45">
        <v>5400</v>
      </c>
      <c r="G508" s="45">
        <v>5400</v>
      </c>
      <c r="H508" s="23">
        <v>4</v>
      </c>
      <c r="I508" s="23">
        <v>3</v>
      </c>
      <c r="J508" s="53">
        <v>1</v>
      </c>
    </row>
    <row r="509" spans="2:10" ht="15" hidden="1" customHeight="1" x14ac:dyDescent="0.4">
      <c r="B509" s="4">
        <v>432</v>
      </c>
      <c r="C509" s="45" t="s">
        <v>89</v>
      </c>
      <c r="D509" s="45">
        <v>23530</v>
      </c>
      <c r="E509" s="45">
        <v>5400</v>
      </c>
      <c r="F509" s="45">
        <v>5400</v>
      </c>
      <c r="G509" s="45">
        <v>5400</v>
      </c>
      <c r="H509" s="23">
        <v>4</v>
      </c>
      <c r="I509" s="23">
        <v>3</v>
      </c>
      <c r="J509" s="53">
        <v>2</v>
      </c>
    </row>
    <row r="510" spans="2:10" ht="15" hidden="1" customHeight="1" x14ac:dyDescent="0.4">
      <c r="B510" s="4">
        <v>433</v>
      </c>
      <c r="C510" s="45" t="s">
        <v>90</v>
      </c>
      <c r="D510" s="45">
        <v>26380</v>
      </c>
      <c r="E510" s="45">
        <v>5400</v>
      </c>
      <c r="F510" s="45">
        <v>5400</v>
      </c>
      <c r="G510" s="45">
        <v>5400</v>
      </c>
      <c r="H510" s="23">
        <v>4</v>
      </c>
      <c r="I510" s="23">
        <v>3</v>
      </c>
      <c r="J510" s="53">
        <v>3</v>
      </c>
    </row>
    <row r="511" spans="2:10" ht="15" hidden="1" customHeight="1" x14ac:dyDescent="0.4">
      <c r="B511" s="4">
        <v>434</v>
      </c>
      <c r="C511" s="45" t="s">
        <v>91</v>
      </c>
      <c r="D511" s="45">
        <v>29220</v>
      </c>
      <c r="E511" s="45">
        <v>5400</v>
      </c>
      <c r="F511" s="45">
        <v>5400</v>
      </c>
      <c r="G511" s="45">
        <v>5400</v>
      </c>
      <c r="H511" s="23">
        <v>4</v>
      </c>
      <c r="I511" s="23">
        <v>3</v>
      </c>
      <c r="J511" s="53">
        <v>4</v>
      </c>
    </row>
    <row r="512" spans="2:10" ht="15" hidden="1" customHeight="1" x14ac:dyDescent="0.4">
      <c r="B512" s="4">
        <v>435</v>
      </c>
      <c r="C512" s="45" t="s">
        <v>92</v>
      </c>
      <c r="D512" s="45">
        <v>32060</v>
      </c>
      <c r="E512" s="45">
        <v>5400</v>
      </c>
      <c r="F512" s="45">
        <v>5400</v>
      </c>
      <c r="G512" s="45">
        <v>5400</v>
      </c>
      <c r="H512" s="23">
        <v>4</v>
      </c>
      <c r="I512" s="23">
        <v>3</v>
      </c>
      <c r="J512" s="53">
        <v>5</v>
      </c>
    </row>
    <row r="513" spans="2:10" ht="15" hidden="1" customHeight="1" x14ac:dyDescent="0.4">
      <c r="B513" s="4">
        <v>436</v>
      </c>
      <c r="C513" s="45" t="s">
        <v>93</v>
      </c>
      <c r="D513" s="45">
        <v>34900</v>
      </c>
      <c r="E513" s="45">
        <v>5400</v>
      </c>
      <c r="F513" s="45">
        <v>5400</v>
      </c>
      <c r="G513" s="45">
        <v>5400</v>
      </c>
      <c r="H513" s="23">
        <v>4</v>
      </c>
      <c r="I513" s="23">
        <v>3</v>
      </c>
      <c r="J513" s="53">
        <v>6</v>
      </c>
    </row>
    <row r="514" spans="2:10" ht="15" hidden="1" customHeight="1" x14ac:dyDescent="0.4">
      <c r="B514" s="4">
        <v>437</v>
      </c>
      <c r="C514" s="45" t="s">
        <v>94</v>
      </c>
      <c r="D514" s="45">
        <v>37750</v>
      </c>
      <c r="E514" s="45">
        <v>5400</v>
      </c>
      <c r="F514" s="45">
        <v>5400</v>
      </c>
      <c r="G514" s="45">
        <v>5400</v>
      </c>
      <c r="H514" s="23">
        <v>4</v>
      </c>
      <c r="I514" s="23">
        <v>3</v>
      </c>
      <c r="J514" s="53">
        <v>7</v>
      </c>
    </row>
    <row r="515" spans="2:10" ht="15" hidden="1" customHeight="1" x14ac:dyDescent="0.4">
      <c r="B515" s="4">
        <v>438</v>
      </c>
      <c r="C515" s="45" t="s">
        <v>95</v>
      </c>
      <c r="D515" s="45">
        <v>40590</v>
      </c>
      <c r="E515" s="45">
        <v>5400</v>
      </c>
      <c r="F515" s="45">
        <v>5400</v>
      </c>
      <c r="G515" s="45">
        <v>5400</v>
      </c>
      <c r="H515" s="23">
        <v>4</v>
      </c>
      <c r="I515" s="23">
        <v>3</v>
      </c>
      <c r="J515" s="53">
        <v>8</v>
      </c>
    </row>
    <row r="516" spans="2:10" ht="15" hidden="1" customHeight="1" x14ac:dyDescent="0.4">
      <c r="B516" s="4">
        <v>439</v>
      </c>
      <c r="C516" s="45" t="s">
        <v>96</v>
      </c>
      <c r="D516" s="45">
        <v>43430</v>
      </c>
      <c r="E516" s="45">
        <v>5400</v>
      </c>
      <c r="F516" s="45">
        <v>5400</v>
      </c>
      <c r="G516" s="45">
        <v>5400</v>
      </c>
      <c r="H516" s="23">
        <v>4</v>
      </c>
      <c r="I516" s="23">
        <v>3</v>
      </c>
      <c r="J516" s="53">
        <v>9</v>
      </c>
    </row>
    <row r="517" spans="2:10" ht="15" hidden="1" customHeight="1" x14ac:dyDescent="0.4">
      <c r="B517" s="4">
        <v>4310</v>
      </c>
      <c r="C517" s="45" t="s">
        <v>97</v>
      </c>
      <c r="D517" s="45">
        <v>46270</v>
      </c>
      <c r="E517" s="45">
        <v>5400</v>
      </c>
      <c r="F517" s="45">
        <v>5400</v>
      </c>
      <c r="G517" s="45">
        <v>5400</v>
      </c>
      <c r="H517" s="23">
        <v>4</v>
      </c>
      <c r="I517" s="23">
        <v>3</v>
      </c>
      <c r="J517" s="53">
        <v>10</v>
      </c>
    </row>
    <row r="518" spans="2:10" ht="15" hidden="1" customHeight="1" x14ac:dyDescent="0.4">
      <c r="B518" s="4">
        <v>4311</v>
      </c>
      <c r="C518" s="45" t="s">
        <v>98</v>
      </c>
      <c r="D518" s="45">
        <v>49020</v>
      </c>
      <c r="E518" s="45">
        <v>5400</v>
      </c>
      <c r="F518" s="45">
        <v>5400</v>
      </c>
      <c r="G518" s="45">
        <v>5400</v>
      </c>
      <c r="H518" s="23">
        <v>4</v>
      </c>
      <c r="I518" s="23">
        <v>3</v>
      </c>
      <c r="J518" s="53">
        <v>11</v>
      </c>
    </row>
    <row r="519" spans="2:10" ht="15" hidden="1" customHeight="1" x14ac:dyDescent="0.4">
      <c r="B519" s="4">
        <v>4312</v>
      </c>
      <c r="C519" s="45" t="s">
        <v>99</v>
      </c>
      <c r="D519" s="45">
        <v>51760</v>
      </c>
      <c r="E519" s="45">
        <v>5400</v>
      </c>
      <c r="F519" s="45">
        <v>5400</v>
      </c>
      <c r="G519" s="45">
        <v>5400</v>
      </c>
      <c r="H519" s="23">
        <v>4</v>
      </c>
      <c r="I519" s="23">
        <v>3</v>
      </c>
      <c r="J519" s="53">
        <v>12</v>
      </c>
    </row>
    <row r="520" spans="2:10" ht="15" hidden="1" customHeight="1" x14ac:dyDescent="0.4">
      <c r="B520" s="4">
        <v>4313</v>
      </c>
      <c r="C520" s="45" t="s">
        <v>100</v>
      </c>
      <c r="D520" s="45">
        <v>54500</v>
      </c>
      <c r="E520" s="45">
        <v>5400</v>
      </c>
      <c r="F520" s="45">
        <v>5400</v>
      </c>
      <c r="G520" s="45">
        <v>5400</v>
      </c>
      <c r="H520" s="23">
        <v>4</v>
      </c>
      <c r="I520" s="23">
        <v>3</v>
      </c>
      <c r="J520" s="53">
        <v>13</v>
      </c>
    </row>
    <row r="521" spans="2:10" ht="15" hidden="1" customHeight="1" x14ac:dyDescent="0.4">
      <c r="B521" s="4">
        <v>4314</v>
      </c>
      <c r="C521" s="45" t="s">
        <v>101</v>
      </c>
      <c r="D521" s="45">
        <v>57240</v>
      </c>
      <c r="E521" s="45">
        <v>5400</v>
      </c>
      <c r="F521" s="45">
        <v>5400</v>
      </c>
      <c r="G521" s="45">
        <v>5400</v>
      </c>
      <c r="H521" s="23">
        <v>4</v>
      </c>
      <c r="I521" s="23">
        <v>3</v>
      </c>
      <c r="J521" s="53">
        <v>14</v>
      </c>
    </row>
    <row r="522" spans="2:10" ht="15" hidden="1" customHeight="1" x14ac:dyDescent="0.4">
      <c r="B522" s="4">
        <v>4315</v>
      </c>
      <c r="C522" s="45" t="s">
        <v>102</v>
      </c>
      <c r="D522" s="45">
        <v>59990</v>
      </c>
      <c r="E522" s="45">
        <v>5400</v>
      </c>
      <c r="F522" s="45">
        <v>5400</v>
      </c>
      <c r="G522" s="45">
        <v>5400</v>
      </c>
      <c r="H522" s="23">
        <v>4</v>
      </c>
      <c r="I522" s="23">
        <v>3</v>
      </c>
      <c r="J522" s="53">
        <v>15</v>
      </c>
    </row>
    <row r="523" spans="2:10" ht="15" hidden="1" customHeight="1" x14ac:dyDescent="0.4">
      <c r="B523" s="4">
        <v>4316</v>
      </c>
      <c r="C523" s="45" t="s">
        <v>103</v>
      </c>
      <c r="D523" s="45">
        <v>62730</v>
      </c>
      <c r="E523" s="45">
        <v>5400</v>
      </c>
      <c r="F523" s="45">
        <v>5400</v>
      </c>
      <c r="G523" s="45">
        <v>5400</v>
      </c>
      <c r="H523" s="23">
        <v>4</v>
      </c>
      <c r="I523" s="23">
        <v>3</v>
      </c>
      <c r="J523" s="53">
        <v>16</v>
      </c>
    </row>
    <row r="524" spans="2:10" ht="15" hidden="1" customHeight="1" x14ac:dyDescent="0.4">
      <c r="B524" s="4">
        <v>4317</v>
      </c>
      <c r="C524" s="45" t="s">
        <v>104</v>
      </c>
      <c r="D524" s="45">
        <v>65470</v>
      </c>
      <c r="E524" s="45">
        <v>5400</v>
      </c>
      <c r="F524" s="45">
        <v>5400</v>
      </c>
      <c r="G524" s="45">
        <v>5400</v>
      </c>
      <c r="H524" s="23">
        <v>4</v>
      </c>
      <c r="I524" s="23">
        <v>3</v>
      </c>
      <c r="J524" s="53">
        <v>17</v>
      </c>
    </row>
    <row r="525" spans="2:10" ht="15" hidden="1" customHeight="1" x14ac:dyDescent="0.4">
      <c r="B525" s="4">
        <v>4318</v>
      </c>
      <c r="C525" s="45" t="s">
        <v>105</v>
      </c>
      <c r="D525" s="45">
        <v>68220</v>
      </c>
      <c r="E525" s="45">
        <v>5400</v>
      </c>
      <c r="F525" s="45">
        <v>5400</v>
      </c>
      <c r="G525" s="45">
        <v>5400</v>
      </c>
      <c r="H525" s="23">
        <v>4</v>
      </c>
      <c r="I525" s="23">
        <v>3</v>
      </c>
      <c r="J525" s="53">
        <v>18</v>
      </c>
    </row>
    <row r="526" spans="2:10" ht="15" hidden="1" customHeight="1" x14ac:dyDescent="0.4">
      <c r="B526" s="4">
        <v>4319</v>
      </c>
      <c r="C526" s="45" t="s">
        <v>106</v>
      </c>
      <c r="D526" s="45">
        <v>70960</v>
      </c>
      <c r="E526" s="45">
        <v>5400</v>
      </c>
      <c r="F526" s="45">
        <v>5400</v>
      </c>
      <c r="G526" s="45">
        <v>5400</v>
      </c>
      <c r="H526" s="23">
        <v>4</v>
      </c>
      <c r="I526" s="23">
        <v>3</v>
      </c>
      <c r="J526" s="53">
        <v>19</v>
      </c>
    </row>
    <row r="527" spans="2:10" ht="15" hidden="1" customHeight="1" x14ac:dyDescent="0.4">
      <c r="B527" s="4">
        <v>4320</v>
      </c>
      <c r="C527" s="45" t="s">
        <v>107</v>
      </c>
      <c r="D527" s="45">
        <v>73700</v>
      </c>
      <c r="E527" s="45">
        <v>5400</v>
      </c>
      <c r="F527" s="45">
        <v>5400</v>
      </c>
      <c r="G527" s="45">
        <v>5400</v>
      </c>
      <c r="H527" s="23">
        <v>4</v>
      </c>
      <c r="I527" s="23">
        <v>3</v>
      </c>
      <c r="J527" s="53">
        <v>20</v>
      </c>
    </row>
    <row r="528" spans="2:10" ht="15" hidden="1" customHeight="1" x14ac:dyDescent="0.4">
      <c r="B528" s="4">
        <v>441</v>
      </c>
      <c r="C528" s="45" t="s">
        <v>88</v>
      </c>
      <c r="D528" s="45">
        <v>26240</v>
      </c>
      <c r="E528" s="45">
        <v>7250</v>
      </c>
      <c r="F528" s="45">
        <v>7250</v>
      </c>
      <c r="G528" s="45">
        <v>7250</v>
      </c>
      <c r="H528" s="23">
        <v>4</v>
      </c>
      <c r="I528" s="23">
        <v>4</v>
      </c>
      <c r="J528" s="53">
        <v>1</v>
      </c>
    </row>
    <row r="529" spans="2:10" ht="15" hidden="1" customHeight="1" x14ac:dyDescent="0.4">
      <c r="B529" s="4">
        <v>442</v>
      </c>
      <c r="C529" s="45" t="s">
        <v>89</v>
      </c>
      <c r="D529" s="45">
        <v>30070</v>
      </c>
      <c r="E529" s="45">
        <v>7250</v>
      </c>
      <c r="F529" s="45">
        <v>7250</v>
      </c>
      <c r="G529" s="45">
        <v>7250</v>
      </c>
      <c r="H529" s="23">
        <v>4</v>
      </c>
      <c r="I529" s="23">
        <v>4</v>
      </c>
      <c r="J529" s="53">
        <v>2</v>
      </c>
    </row>
    <row r="530" spans="2:10" ht="15" hidden="1" customHeight="1" x14ac:dyDescent="0.4">
      <c r="B530" s="4">
        <v>443</v>
      </c>
      <c r="C530" s="45" t="s">
        <v>90</v>
      </c>
      <c r="D530" s="45">
        <v>33910</v>
      </c>
      <c r="E530" s="45">
        <v>7250</v>
      </c>
      <c r="F530" s="45">
        <v>7250</v>
      </c>
      <c r="G530" s="45">
        <v>7250</v>
      </c>
      <c r="H530" s="23">
        <v>4</v>
      </c>
      <c r="I530" s="23">
        <v>4</v>
      </c>
      <c r="J530" s="53">
        <v>3</v>
      </c>
    </row>
    <row r="531" spans="2:10" ht="15" hidden="1" customHeight="1" x14ac:dyDescent="0.4">
      <c r="B531" s="4">
        <v>444</v>
      </c>
      <c r="C531" s="45" t="s">
        <v>91</v>
      </c>
      <c r="D531" s="45">
        <v>37740</v>
      </c>
      <c r="E531" s="45">
        <v>7250</v>
      </c>
      <c r="F531" s="45">
        <v>7250</v>
      </c>
      <c r="G531" s="45">
        <v>7250</v>
      </c>
      <c r="H531" s="23">
        <v>4</v>
      </c>
      <c r="I531" s="23">
        <v>4</v>
      </c>
      <c r="J531" s="53">
        <v>4</v>
      </c>
    </row>
    <row r="532" spans="2:10" ht="15" hidden="1" customHeight="1" x14ac:dyDescent="0.4">
      <c r="B532" s="4">
        <v>445</v>
      </c>
      <c r="C532" s="45" t="s">
        <v>92</v>
      </c>
      <c r="D532" s="45">
        <v>41580</v>
      </c>
      <c r="E532" s="45">
        <v>7250</v>
      </c>
      <c r="F532" s="45">
        <v>7250</v>
      </c>
      <c r="G532" s="45">
        <v>7250</v>
      </c>
      <c r="H532" s="23">
        <v>4</v>
      </c>
      <c r="I532" s="23">
        <v>4</v>
      </c>
      <c r="J532" s="53">
        <v>5</v>
      </c>
    </row>
    <row r="533" spans="2:10" ht="15" hidden="1" customHeight="1" x14ac:dyDescent="0.4">
      <c r="B533" s="4">
        <v>446</v>
      </c>
      <c r="C533" s="45" t="s">
        <v>93</v>
      </c>
      <c r="D533" s="45">
        <v>45410</v>
      </c>
      <c r="E533" s="45">
        <v>7250</v>
      </c>
      <c r="F533" s="45">
        <v>7250</v>
      </c>
      <c r="G533" s="45">
        <v>7250</v>
      </c>
      <c r="H533" s="23">
        <v>4</v>
      </c>
      <c r="I533" s="23">
        <v>4</v>
      </c>
      <c r="J533" s="53">
        <v>6</v>
      </c>
    </row>
    <row r="534" spans="2:10" ht="15" hidden="1" customHeight="1" x14ac:dyDescent="0.4">
      <c r="B534" s="4">
        <v>447</v>
      </c>
      <c r="C534" s="45" t="s">
        <v>94</v>
      </c>
      <c r="D534" s="45">
        <v>49240</v>
      </c>
      <c r="E534" s="45">
        <v>7250</v>
      </c>
      <c r="F534" s="45">
        <v>7250</v>
      </c>
      <c r="G534" s="45">
        <v>7250</v>
      </c>
      <c r="H534" s="23">
        <v>4</v>
      </c>
      <c r="I534" s="23">
        <v>4</v>
      </c>
      <c r="J534" s="53">
        <v>7</v>
      </c>
    </row>
    <row r="535" spans="2:10" ht="15" hidden="1" customHeight="1" x14ac:dyDescent="0.4">
      <c r="B535" s="4">
        <v>448</v>
      </c>
      <c r="C535" s="45" t="s">
        <v>95</v>
      </c>
      <c r="D535" s="45">
        <v>53080</v>
      </c>
      <c r="E535" s="45">
        <v>7250</v>
      </c>
      <c r="F535" s="45">
        <v>7250</v>
      </c>
      <c r="G535" s="45">
        <v>7250</v>
      </c>
      <c r="H535" s="23">
        <v>4</v>
      </c>
      <c r="I535" s="23">
        <v>4</v>
      </c>
      <c r="J535" s="53">
        <v>8</v>
      </c>
    </row>
    <row r="536" spans="2:10" ht="15" hidden="1" customHeight="1" x14ac:dyDescent="0.4">
      <c r="B536" s="4">
        <v>449</v>
      </c>
      <c r="C536" s="45" t="s">
        <v>96</v>
      </c>
      <c r="D536" s="45">
        <v>56910</v>
      </c>
      <c r="E536" s="45">
        <v>7250</v>
      </c>
      <c r="F536" s="45">
        <v>7250</v>
      </c>
      <c r="G536" s="45">
        <v>7250</v>
      </c>
      <c r="H536" s="23">
        <v>4</v>
      </c>
      <c r="I536" s="23">
        <v>4</v>
      </c>
      <c r="J536" s="53">
        <v>9</v>
      </c>
    </row>
    <row r="537" spans="2:10" ht="15" hidden="1" customHeight="1" x14ac:dyDescent="0.4">
      <c r="B537" s="4">
        <v>4410</v>
      </c>
      <c r="C537" s="45" t="s">
        <v>97</v>
      </c>
      <c r="D537" s="45">
        <v>60740</v>
      </c>
      <c r="E537" s="45">
        <v>7250</v>
      </c>
      <c r="F537" s="45">
        <v>7250</v>
      </c>
      <c r="G537" s="45">
        <v>7250</v>
      </c>
      <c r="H537" s="23">
        <v>4</v>
      </c>
      <c r="I537" s="23">
        <v>4</v>
      </c>
      <c r="J537" s="53">
        <v>10</v>
      </c>
    </row>
    <row r="538" spans="2:10" ht="15" hidden="1" customHeight="1" x14ac:dyDescent="0.4">
      <c r="B538" s="4">
        <v>4411</v>
      </c>
      <c r="C538" s="45" t="s">
        <v>98</v>
      </c>
      <c r="D538" s="45">
        <v>64430</v>
      </c>
      <c r="E538" s="45">
        <v>7250</v>
      </c>
      <c r="F538" s="45">
        <v>7250</v>
      </c>
      <c r="G538" s="45">
        <v>7250</v>
      </c>
      <c r="H538" s="23">
        <v>4</v>
      </c>
      <c r="I538" s="23">
        <v>4</v>
      </c>
      <c r="J538" s="53">
        <v>11</v>
      </c>
    </row>
    <row r="539" spans="2:10" ht="15" hidden="1" customHeight="1" x14ac:dyDescent="0.4">
      <c r="B539" s="4">
        <v>4412</v>
      </c>
      <c r="C539" s="45" t="s">
        <v>99</v>
      </c>
      <c r="D539" s="45">
        <v>68120</v>
      </c>
      <c r="E539" s="45">
        <v>7250</v>
      </c>
      <c r="F539" s="45">
        <v>7250</v>
      </c>
      <c r="G539" s="45">
        <v>7250</v>
      </c>
      <c r="H539" s="23">
        <v>4</v>
      </c>
      <c r="I539" s="23">
        <v>4</v>
      </c>
      <c r="J539" s="53">
        <v>12</v>
      </c>
    </row>
    <row r="540" spans="2:10" ht="15" hidden="1" customHeight="1" x14ac:dyDescent="0.4">
      <c r="B540" s="4">
        <v>4413</v>
      </c>
      <c r="C540" s="45" t="s">
        <v>100</v>
      </c>
      <c r="D540" s="45">
        <v>71810</v>
      </c>
      <c r="E540" s="45">
        <v>7250</v>
      </c>
      <c r="F540" s="45">
        <v>7250</v>
      </c>
      <c r="G540" s="45">
        <v>7250</v>
      </c>
      <c r="H540" s="23">
        <v>4</v>
      </c>
      <c r="I540" s="23">
        <v>4</v>
      </c>
      <c r="J540" s="53">
        <v>13</v>
      </c>
    </row>
    <row r="541" spans="2:10" ht="15" hidden="1" customHeight="1" x14ac:dyDescent="0.4">
      <c r="B541" s="4">
        <v>4414</v>
      </c>
      <c r="C541" s="45" t="s">
        <v>101</v>
      </c>
      <c r="D541" s="45">
        <v>75500</v>
      </c>
      <c r="E541" s="45">
        <v>7250</v>
      </c>
      <c r="F541" s="45">
        <v>7250</v>
      </c>
      <c r="G541" s="45">
        <v>7250</v>
      </c>
      <c r="H541" s="23">
        <v>4</v>
      </c>
      <c r="I541" s="23">
        <v>4</v>
      </c>
      <c r="J541" s="53">
        <v>14</v>
      </c>
    </row>
    <row r="542" spans="2:10" ht="15" hidden="1" customHeight="1" x14ac:dyDescent="0.4">
      <c r="B542" s="4">
        <v>4415</v>
      </c>
      <c r="C542" s="45" t="s">
        <v>102</v>
      </c>
      <c r="D542" s="45">
        <v>79190</v>
      </c>
      <c r="E542" s="45">
        <v>7250</v>
      </c>
      <c r="F542" s="45">
        <v>7250</v>
      </c>
      <c r="G542" s="45">
        <v>7250</v>
      </c>
      <c r="H542" s="23">
        <v>4</v>
      </c>
      <c r="I542" s="23">
        <v>4</v>
      </c>
      <c r="J542" s="53">
        <v>15</v>
      </c>
    </row>
    <row r="543" spans="2:10" ht="15" hidden="1" customHeight="1" x14ac:dyDescent="0.4">
      <c r="B543" s="4">
        <v>4416</v>
      </c>
      <c r="C543" s="45" t="s">
        <v>103</v>
      </c>
      <c r="D543" s="45">
        <v>82880</v>
      </c>
      <c r="E543" s="45">
        <v>7250</v>
      </c>
      <c r="F543" s="45">
        <v>7250</v>
      </c>
      <c r="G543" s="45">
        <v>7250</v>
      </c>
      <c r="H543" s="23">
        <v>4</v>
      </c>
      <c r="I543" s="23">
        <v>4</v>
      </c>
      <c r="J543" s="53">
        <v>16</v>
      </c>
    </row>
    <row r="544" spans="2:10" ht="15" hidden="1" customHeight="1" x14ac:dyDescent="0.4">
      <c r="B544" s="4">
        <v>4417</v>
      </c>
      <c r="C544" s="45" t="s">
        <v>104</v>
      </c>
      <c r="D544" s="45">
        <v>86570</v>
      </c>
      <c r="E544" s="45">
        <v>7250</v>
      </c>
      <c r="F544" s="45">
        <v>7250</v>
      </c>
      <c r="G544" s="45">
        <v>7250</v>
      </c>
      <c r="H544" s="23">
        <v>4</v>
      </c>
      <c r="I544" s="23">
        <v>4</v>
      </c>
      <c r="J544" s="53">
        <v>17</v>
      </c>
    </row>
    <row r="545" spans="2:10" ht="15" hidden="1" customHeight="1" x14ac:dyDescent="0.4">
      <c r="B545" s="4">
        <v>4418</v>
      </c>
      <c r="C545" s="45" t="s">
        <v>105</v>
      </c>
      <c r="D545" s="45">
        <v>90260</v>
      </c>
      <c r="E545" s="45">
        <v>7250</v>
      </c>
      <c r="F545" s="45">
        <v>7250</v>
      </c>
      <c r="G545" s="45">
        <v>7250</v>
      </c>
      <c r="H545" s="23">
        <v>4</v>
      </c>
      <c r="I545" s="23">
        <v>4</v>
      </c>
      <c r="J545" s="53">
        <v>18</v>
      </c>
    </row>
    <row r="546" spans="2:10" ht="15" hidden="1" customHeight="1" x14ac:dyDescent="0.4">
      <c r="B546" s="4">
        <v>4419</v>
      </c>
      <c r="C546" s="45" t="s">
        <v>106</v>
      </c>
      <c r="D546" s="45">
        <v>93940</v>
      </c>
      <c r="E546" s="45">
        <v>7250</v>
      </c>
      <c r="F546" s="45">
        <v>7250</v>
      </c>
      <c r="G546" s="45">
        <v>7250</v>
      </c>
      <c r="H546" s="23">
        <v>4</v>
      </c>
      <c r="I546" s="23">
        <v>4</v>
      </c>
      <c r="J546" s="53">
        <v>19</v>
      </c>
    </row>
    <row r="547" spans="2:10" ht="15" hidden="1" customHeight="1" x14ac:dyDescent="0.4">
      <c r="B547" s="4">
        <v>4420</v>
      </c>
      <c r="C547" s="45" t="s">
        <v>107</v>
      </c>
      <c r="D547" s="45">
        <v>97630</v>
      </c>
      <c r="E547" s="45">
        <v>7250</v>
      </c>
      <c r="F547" s="45">
        <v>7250</v>
      </c>
      <c r="G547" s="45">
        <v>7250</v>
      </c>
      <c r="H547" s="23">
        <v>4</v>
      </c>
      <c r="I547" s="23">
        <v>4</v>
      </c>
      <c r="J547" s="53">
        <v>20</v>
      </c>
    </row>
    <row r="548" spans="2:10" ht="15" hidden="1" customHeight="1" x14ac:dyDescent="0.4">
      <c r="B548" s="4">
        <v>511</v>
      </c>
      <c r="C548" s="45" t="s">
        <v>88</v>
      </c>
      <c r="D548" s="45">
        <v>14550</v>
      </c>
      <c r="E548" s="45">
        <v>3600</v>
      </c>
      <c r="F548" s="45">
        <v>3600</v>
      </c>
      <c r="G548" s="45">
        <v>3600</v>
      </c>
      <c r="H548" s="23">
        <v>5</v>
      </c>
      <c r="I548" s="23">
        <v>1</v>
      </c>
      <c r="J548" s="53">
        <v>1</v>
      </c>
    </row>
    <row r="549" spans="2:10" ht="15" hidden="1" customHeight="1" x14ac:dyDescent="0.4">
      <c r="B549" s="4">
        <v>512</v>
      </c>
      <c r="C549" s="45" t="s">
        <v>89</v>
      </c>
      <c r="D549" s="45">
        <v>16360</v>
      </c>
      <c r="E549" s="45">
        <v>3600</v>
      </c>
      <c r="F549" s="45">
        <v>3600</v>
      </c>
      <c r="G549" s="45">
        <v>3600</v>
      </c>
      <c r="H549" s="23">
        <v>5</v>
      </c>
      <c r="I549" s="23">
        <v>1</v>
      </c>
      <c r="J549" s="53">
        <v>2</v>
      </c>
    </row>
    <row r="550" spans="2:10" ht="15" hidden="1" customHeight="1" x14ac:dyDescent="0.4">
      <c r="B550" s="4">
        <v>513</v>
      </c>
      <c r="C550" s="45" t="s">
        <v>90</v>
      </c>
      <c r="D550" s="45">
        <v>18170</v>
      </c>
      <c r="E550" s="45">
        <v>3600</v>
      </c>
      <c r="F550" s="45">
        <v>3600</v>
      </c>
      <c r="G550" s="45">
        <v>3600</v>
      </c>
      <c r="H550" s="23">
        <v>5</v>
      </c>
      <c r="I550" s="23">
        <v>1</v>
      </c>
      <c r="J550" s="53">
        <v>3</v>
      </c>
    </row>
    <row r="551" spans="2:10" ht="15" hidden="1" customHeight="1" x14ac:dyDescent="0.4">
      <c r="B551" s="4">
        <v>514</v>
      </c>
      <c r="C551" s="45" t="s">
        <v>91</v>
      </c>
      <c r="D551" s="45">
        <v>19980</v>
      </c>
      <c r="E551" s="45">
        <v>3600</v>
      </c>
      <c r="F551" s="45">
        <v>3600</v>
      </c>
      <c r="G551" s="45">
        <v>3600</v>
      </c>
      <c r="H551" s="23">
        <v>5</v>
      </c>
      <c r="I551" s="23">
        <v>1</v>
      </c>
      <c r="J551" s="53">
        <v>4</v>
      </c>
    </row>
    <row r="552" spans="2:10" ht="15" hidden="1" customHeight="1" x14ac:dyDescent="0.4">
      <c r="B552" s="4">
        <v>515</v>
      </c>
      <c r="C552" s="45" t="s">
        <v>92</v>
      </c>
      <c r="D552" s="45">
        <v>21790</v>
      </c>
      <c r="E552" s="45">
        <v>3600</v>
      </c>
      <c r="F552" s="45">
        <v>3600</v>
      </c>
      <c r="G552" s="45">
        <v>3600</v>
      </c>
      <c r="H552" s="23">
        <v>5</v>
      </c>
      <c r="I552" s="23">
        <v>1</v>
      </c>
      <c r="J552" s="53">
        <v>5</v>
      </c>
    </row>
    <row r="553" spans="2:10" ht="15" hidden="1" customHeight="1" x14ac:dyDescent="0.4">
      <c r="B553" s="4">
        <v>516</v>
      </c>
      <c r="C553" s="45" t="s">
        <v>93</v>
      </c>
      <c r="D553" s="45">
        <v>23600</v>
      </c>
      <c r="E553" s="45">
        <v>3600</v>
      </c>
      <c r="F553" s="45">
        <v>3600</v>
      </c>
      <c r="G553" s="45">
        <v>3600</v>
      </c>
      <c r="H553" s="23">
        <v>5</v>
      </c>
      <c r="I553" s="23">
        <v>1</v>
      </c>
      <c r="J553" s="53">
        <v>6</v>
      </c>
    </row>
    <row r="554" spans="2:10" ht="15" hidden="1" customHeight="1" x14ac:dyDescent="0.4">
      <c r="B554" s="4">
        <v>517</v>
      </c>
      <c r="C554" s="45" t="s">
        <v>94</v>
      </c>
      <c r="D554" s="45">
        <v>25420</v>
      </c>
      <c r="E554" s="45">
        <v>3600</v>
      </c>
      <c r="F554" s="45">
        <v>3600</v>
      </c>
      <c r="G554" s="45">
        <v>3600</v>
      </c>
      <c r="H554" s="23">
        <v>5</v>
      </c>
      <c r="I554" s="23">
        <v>1</v>
      </c>
      <c r="J554" s="53">
        <v>7</v>
      </c>
    </row>
    <row r="555" spans="2:10" ht="15" hidden="1" customHeight="1" x14ac:dyDescent="0.4">
      <c r="B555" s="4">
        <v>518</v>
      </c>
      <c r="C555" s="45" t="s">
        <v>95</v>
      </c>
      <c r="D555" s="45">
        <v>27230</v>
      </c>
      <c r="E555" s="45">
        <v>3600</v>
      </c>
      <c r="F555" s="45">
        <v>3600</v>
      </c>
      <c r="G555" s="45">
        <v>3600</v>
      </c>
      <c r="H555" s="23">
        <v>5</v>
      </c>
      <c r="I555" s="23">
        <v>1</v>
      </c>
      <c r="J555" s="53">
        <v>8</v>
      </c>
    </row>
    <row r="556" spans="2:10" ht="15" hidden="1" customHeight="1" x14ac:dyDescent="0.4">
      <c r="B556" s="4">
        <v>519</v>
      </c>
      <c r="C556" s="45" t="s">
        <v>96</v>
      </c>
      <c r="D556" s="45">
        <v>29040</v>
      </c>
      <c r="E556" s="45">
        <v>3600</v>
      </c>
      <c r="F556" s="45">
        <v>3600</v>
      </c>
      <c r="G556" s="45">
        <v>3600</v>
      </c>
      <c r="H556" s="23">
        <v>5</v>
      </c>
      <c r="I556" s="23">
        <v>1</v>
      </c>
      <c r="J556" s="53">
        <v>9</v>
      </c>
    </row>
    <row r="557" spans="2:10" ht="15" hidden="1" customHeight="1" x14ac:dyDescent="0.4">
      <c r="B557" s="4">
        <v>5110</v>
      </c>
      <c r="C557" s="45" t="s">
        <v>97</v>
      </c>
      <c r="D557" s="45">
        <v>30850</v>
      </c>
      <c r="E557" s="45">
        <v>3600</v>
      </c>
      <c r="F557" s="45">
        <v>3600</v>
      </c>
      <c r="G557" s="45">
        <v>3600</v>
      </c>
      <c r="H557" s="23">
        <v>5</v>
      </c>
      <c r="I557" s="23">
        <v>1</v>
      </c>
      <c r="J557" s="53">
        <v>10</v>
      </c>
    </row>
    <row r="558" spans="2:10" ht="15" hidden="1" customHeight="1" x14ac:dyDescent="0.4">
      <c r="B558" s="4">
        <v>5111</v>
      </c>
      <c r="C558" s="45" t="s">
        <v>98</v>
      </c>
      <c r="D558" s="45">
        <v>32660</v>
      </c>
      <c r="E558" s="45">
        <v>3600</v>
      </c>
      <c r="F558" s="45">
        <v>3600</v>
      </c>
      <c r="G558" s="45">
        <v>3600</v>
      </c>
      <c r="H558" s="23">
        <v>5</v>
      </c>
      <c r="I558" s="23">
        <v>1</v>
      </c>
      <c r="J558" s="53">
        <v>11</v>
      </c>
    </row>
    <row r="559" spans="2:10" ht="15" hidden="1" customHeight="1" x14ac:dyDescent="0.4">
      <c r="B559" s="4">
        <v>5112</v>
      </c>
      <c r="C559" s="45" t="s">
        <v>99</v>
      </c>
      <c r="D559" s="45">
        <v>34460</v>
      </c>
      <c r="E559" s="45">
        <v>3600</v>
      </c>
      <c r="F559" s="45">
        <v>3600</v>
      </c>
      <c r="G559" s="45">
        <v>3600</v>
      </c>
      <c r="H559" s="23">
        <v>5</v>
      </c>
      <c r="I559" s="23">
        <v>1</v>
      </c>
      <c r="J559" s="53">
        <v>12</v>
      </c>
    </row>
    <row r="560" spans="2:10" ht="15" hidden="1" customHeight="1" x14ac:dyDescent="0.4">
      <c r="B560" s="4">
        <v>5113</v>
      </c>
      <c r="C560" s="45" t="s">
        <v>100</v>
      </c>
      <c r="D560" s="45">
        <v>36270</v>
      </c>
      <c r="E560" s="45">
        <v>3600</v>
      </c>
      <c r="F560" s="45">
        <v>3600</v>
      </c>
      <c r="G560" s="45">
        <v>3600</v>
      </c>
      <c r="H560" s="23">
        <v>5</v>
      </c>
      <c r="I560" s="23">
        <v>1</v>
      </c>
      <c r="J560" s="53">
        <v>13</v>
      </c>
    </row>
    <row r="561" spans="2:10" ht="15" hidden="1" customHeight="1" x14ac:dyDescent="0.4">
      <c r="B561" s="4">
        <v>5114</v>
      </c>
      <c r="C561" s="45" t="s">
        <v>101</v>
      </c>
      <c r="D561" s="45">
        <v>38080</v>
      </c>
      <c r="E561" s="45">
        <v>3600</v>
      </c>
      <c r="F561" s="45">
        <v>3600</v>
      </c>
      <c r="G561" s="45">
        <v>3600</v>
      </c>
      <c r="H561" s="23">
        <v>5</v>
      </c>
      <c r="I561" s="23">
        <v>1</v>
      </c>
      <c r="J561" s="53">
        <v>14</v>
      </c>
    </row>
    <row r="562" spans="2:10" ht="15" hidden="1" customHeight="1" x14ac:dyDescent="0.4">
      <c r="B562" s="4">
        <v>5115</v>
      </c>
      <c r="C562" s="45" t="s">
        <v>102</v>
      </c>
      <c r="D562" s="45">
        <v>39880</v>
      </c>
      <c r="E562" s="45">
        <v>3600</v>
      </c>
      <c r="F562" s="45">
        <v>3600</v>
      </c>
      <c r="G562" s="45">
        <v>3600</v>
      </c>
      <c r="H562" s="23">
        <v>5</v>
      </c>
      <c r="I562" s="23">
        <v>1</v>
      </c>
      <c r="J562" s="53">
        <v>15</v>
      </c>
    </row>
    <row r="563" spans="2:10" ht="15" hidden="1" customHeight="1" x14ac:dyDescent="0.4">
      <c r="B563" s="4">
        <v>5116</v>
      </c>
      <c r="C563" s="45" t="s">
        <v>103</v>
      </c>
      <c r="D563" s="45">
        <v>41690</v>
      </c>
      <c r="E563" s="45">
        <v>3600</v>
      </c>
      <c r="F563" s="45">
        <v>3600</v>
      </c>
      <c r="G563" s="45">
        <v>3600</v>
      </c>
      <c r="H563" s="23">
        <v>5</v>
      </c>
      <c r="I563" s="23">
        <v>1</v>
      </c>
      <c r="J563" s="53">
        <v>16</v>
      </c>
    </row>
    <row r="564" spans="2:10" ht="15" hidden="1" customHeight="1" x14ac:dyDescent="0.4">
      <c r="B564" s="4">
        <v>5117</v>
      </c>
      <c r="C564" s="45" t="s">
        <v>104</v>
      </c>
      <c r="D564" s="45">
        <v>43490</v>
      </c>
      <c r="E564" s="45">
        <v>3600</v>
      </c>
      <c r="F564" s="45">
        <v>3600</v>
      </c>
      <c r="G564" s="45">
        <v>3600</v>
      </c>
      <c r="H564" s="23">
        <v>5</v>
      </c>
      <c r="I564" s="23">
        <v>1</v>
      </c>
      <c r="J564" s="53">
        <v>17</v>
      </c>
    </row>
    <row r="565" spans="2:10" ht="15" hidden="1" customHeight="1" x14ac:dyDescent="0.4">
      <c r="B565" s="4">
        <v>5118</v>
      </c>
      <c r="C565" s="45" t="s">
        <v>105</v>
      </c>
      <c r="D565" s="45">
        <v>45300</v>
      </c>
      <c r="E565" s="45">
        <v>3600</v>
      </c>
      <c r="F565" s="45">
        <v>3600</v>
      </c>
      <c r="G565" s="45">
        <v>3600</v>
      </c>
      <c r="H565" s="23">
        <v>5</v>
      </c>
      <c r="I565" s="23">
        <v>1</v>
      </c>
      <c r="J565" s="53">
        <v>18</v>
      </c>
    </row>
    <row r="566" spans="2:10" ht="15" hidden="1" customHeight="1" x14ac:dyDescent="0.4">
      <c r="B566" s="4">
        <v>5119</v>
      </c>
      <c r="C566" s="45" t="s">
        <v>106</v>
      </c>
      <c r="D566" s="45">
        <v>47100</v>
      </c>
      <c r="E566" s="45">
        <v>3600</v>
      </c>
      <c r="F566" s="45">
        <v>3600</v>
      </c>
      <c r="G566" s="45">
        <v>3600</v>
      </c>
      <c r="H566" s="23">
        <v>5</v>
      </c>
      <c r="I566" s="23">
        <v>1</v>
      </c>
      <c r="J566" s="53">
        <v>19</v>
      </c>
    </row>
    <row r="567" spans="2:10" ht="15" hidden="1" customHeight="1" x14ac:dyDescent="0.4">
      <c r="B567" s="4">
        <v>5120</v>
      </c>
      <c r="C567" s="45" t="s">
        <v>107</v>
      </c>
      <c r="D567" s="45">
        <v>48910</v>
      </c>
      <c r="E567" s="45">
        <v>3600</v>
      </c>
      <c r="F567" s="45">
        <v>3600</v>
      </c>
      <c r="G567" s="45">
        <v>3600</v>
      </c>
      <c r="H567" s="23">
        <v>5</v>
      </c>
      <c r="I567" s="23">
        <v>1</v>
      </c>
      <c r="J567" s="53">
        <v>20</v>
      </c>
    </row>
    <row r="568" spans="2:10" ht="15" hidden="1" customHeight="1" x14ac:dyDescent="0.4">
      <c r="B568" s="4">
        <v>521</v>
      </c>
      <c r="C568" s="45" t="s">
        <v>88</v>
      </c>
      <c r="D568" s="45">
        <v>16770</v>
      </c>
      <c r="E568" s="45">
        <v>4120</v>
      </c>
      <c r="F568" s="45">
        <v>4120</v>
      </c>
      <c r="G568" s="45">
        <v>4120</v>
      </c>
      <c r="H568" s="23">
        <v>5</v>
      </c>
      <c r="I568" s="23">
        <v>2</v>
      </c>
      <c r="J568" s="53">
        <v>1</v>
      </c>
    </row>
    <row r="569" spans="2:10" ht="15" hidden="1" customHeight="1" x14ac:dyDescent="0.4">
      <c r="B569" s="4">
        <v>522</v>
      </c>
      <c r="C569" s="45" t="s">
        <v>89</v>
      </c>
      <c r="D569" s="45">
        <v>18880</v>
      </c>
      <c r="E569" s="45">
        <v>4120</v>
      </c>
      <c r="F569" s="45">
        <v>4120</v>
      </c>
      <c r="G569" s="45">
        <v>4120</v>
      </c>
      <c r="H569" s="23">
        <v>5</v>
      </c>
      <c r="I569" s="23">
        <v>2</v>
      </c>
      <c r="J569" s="53">
        <v>2</v>
      </c>
    </row>
    <row r="570" spans="2:10" ht="15" hidden="1" customHeight="1" x14ac:dyDescent="0.4">
      <c r="B570" s="4">
        <v>523</v>
      </c>
      <c r="C570" s="45" t="s">
        <v>90</v>
      </c>
      <c r="D570" s="45">
        <v>20990</v>
      </c>
      <c r="E570" s="45">
        <v>4120</v>
      </c>
      <c r="F570" s="45">
        <v>4120</v>
      </c>
      <c r="G570" s="45">
        <v>4120</v>
      </c>
      <c r="H570" s="23">
        <v>5</v>
      </c>
      <c r="I570" s="23">
        <v>2</v>
      </c>
      <c r="J570" s="53">
        <v>3</v>
      </c>
    </row>
    <row r="571" spans="2:10" ht="15" hidden="1" customHeight="1" x14ac:dyDescent="0.4">
      <c r="B571" s="4">
        <v>524</v>
      </c>
      <c r="C571" s="45" t="s">
        <v>91</v>
      </c>
      <c r="D571" s="45">
        <v>23100</v>
      </c>
      <c r="E571" s="45">
        <v>4120</v>
      </c>
      <c r="F571" s="45">
        <v>4120</v>
      </c>
      <c r="G571" s="45">
        <v>4120</v>
      </c>
      <c r="H571" s="23">
        <v>5</v>
      </c>
      <c r="I571" s="23">
        <v>2</v>
      </c>
      <c r="J571" s="53">
        <v>4</v>
      </c>
    </row>
    <row r="572" spans="2:10" ht="15" hidden="1" customHeight="1" x14ac:dyDescent="0.4">
      <c r="B572" s="4">
        <v>525</v>
      </c>
      <c r="C572" s="45" t="s">
        <v>92</v>
      </c>
      <c r="D572" s="45">
        <v>25210</v>
      </c>
      <c r="E572" s="45">
        <v>4120</v>
      </c>
      <c r="F572" s="45">
        <v>4120</v>
      </c>
      <c r="G572" s="45">
        <v>4120</v>
      </c>
      <c r="H572" s="23">
        <v>5</v>
      </c>
      <c r="I572" s="23">
        <v>2</v>
      </c>
      <c r="J572" s="53">
        <v>5</v>
      </c>
    </row>
    <row r="573" spans="2:10" ht="15" hidden="1" customHeight="1" x14ac:dyDescent="0.4">
      <c r="B573" s="4">
        <v>526</v>
      </c>
      <c r="C573" s="45" t="s">
        <v>93</v>
      </c>
      <c r="D573" s="45">
        <v>27320</v>
      </c>
      <c r="E573" s="45">
        <v>4120</v>
      </c>
      <c r="F573" s="45">
        <v>4120</v>
      </c>
      <c r="G573" s="45">
        <v>4120</v>
      </c>
      <c r="H573" s="23">
        <v>5</v>
      </c>
      <c r="I573" s="23">
        <v>2</v>
      </c>
      <c r="J573" s="53">
        <v>6</v>
      </c>
    </row>
    <row r="574" spans="2:10" ht="15" hidden="1" customHeight="1" x14ac:dyDescent="0.4">
      <c r="B574" s="4">
        <v>527</v>
      </c>
      <c r="C574" s="45" t="s">
        <v>94</v>
      </c>
      <c r="D574" s="45">
        <v>29430</v>
      </c>
      <c r="E574" s="45">
        <v>4120</v>
      </c>
      <c r="F574" s="45">
        <v>4120</v>
      </c>
      <c r="G574" s="45">
        <v>4120</v>
      </c>
      <c r="H574" s="23">
        <v>5</v>
      </c>
      <c r="I574" s="23">
        <v>2</v>
      </c>
      <c r="J574" s="53">
        <v>7</v>
      </c>
    </row>
    <row r="575" spans="2:10" ht="15" hidden="1" customHeight="1" x14ac:dyDescent="0.4">
      <c r="B575" s="4">
        <v>528</v>
      </c>
      <c r="C575" s="45" t="s">
        <v>95</v>
      </c>
      <c r="D575" s="45">
        <v>31540</v>
      </c>
      <c r="E575" s="45">
        <v>4120</v>
      </c>
      <c r="F575" s="45">
        <v>4120</v>
      </c>
      <c r="G575" s="45">
        <v>4120</v>
      </c>
      <c r="H575" s="23">
        <v>5</v>
      </c>
      <c r="I575" s="23">
        <v>2</v>
      </c>
      <c r="J575" s="53">
        <v>8</v>
      </c>
    </row>
    <row r="576" spans="2:10" ht="15" hidden="1" customHeight="1" x14ac:dyDescent="0.4">
      <c r="B576" s="4">
        <v>529</v>
      </c>
      <c r="C576" s="45" t="s">
        <v>96</v>
      </c>
      <c r="D576" s="45">
        <v>33650</v>
      </c>
      <c r="E576" s="45">
        <v>4120</v>
      </c>
      <c r="F576" s="45">
        <v>4120</v>
      </c>
      <c r="G576" s="45">
        <v>4120</v>
      </c>
      <c r="H576" s="23">
        <v>5</v>
      </c>
      <c r="I576" s="23">
        <v>2</v>
      </c>
      <c r="J576" s="53">
        <v>9</v>
      </c>
    </row>
    <row r="577" spans="2:10" ht="15" hidden="1" customHeight="1" x14ac:dyDescent="0.4">
      <c r="B577" s="4">
        <v>5210</v>
      </c>
      <c r="C577" s="45" t="s">
        <v>97</v>
      </c>
      <c r="D577" s="45">
        <v>35760</v>
      </c>
      <c r="E577" s="45">
        <v>4120</v>
      </c>
      <c r="F577" s="45">
        <v>4120</v>
      </c>
      <c r="G577" s="45">
        <v>4120</v>
      </c>
      <c r="H577" s="23">
        <v>5</v>
      </c>
      <c r="I577" s="23">
        <v>2</v>
      </c>
      <c r="J577" s="53">
        <v>10</v>
      </c>
    </row>
    <row r="578" spans="2:10" ht="15" hidden="1" customHeight="1" x14ac:dyDescent="0.4">
      <c r="B578" s="4">
        <v>5211</v>
      </c>
      <c r="C578" s="45" t="s">
        <v>98</v>
      </c>
      <c r="D578" s="45">
        <v>37830</v>
      </c>
      <c r="E578" s="45">
        <v>4120</v>
      </c>
      <c r="F578" s="45">
        <v>4120</v>
      </c>
      <c r="G578" s="45">
        <v>4120</v>
      </c>
      <c r="H578" s="23">
        <v>5</v>
      </c>
      <c r="I578" s="23">
        <v>2</v>
      </c>
      <c r="J578" s="53">
        <v>11</v>
      </c>
    </row>
    <row r="579" spans="2:10" ht="15" hidden="1" customHeight="1" x14ac:dyDescent="0.4">
      <c r="B579" s="4">
        <v>5212</v>
      </c>
      <c r="C579" s="45" t="s">
        <v>99</v>
      </c>
      <c r="D579" s="45">
        <v>39910</v>
      </c>
      <c r="E579" s="45">
        <v>4120</v>
      </c>
      <c r="F579" s="45">
        <v>4120</v>
      </c>
      <c r="G579" s="45">
        <v>4120</v>
      </c>
      <c r="H579" s="23">
        <v>5</v>
      </c>
      <c r="I579" s="23">
        <v>2</v>
      </c>
      <c r="J579" s="53">
        <v>12</v>
      </c>
    </row>
    <row r="580" spans="2:10" ht="15" hidden="1" customHeight="1" x14ac:dyDescent="0.4">
      <c r="B580" s="4">
        <v>5213</v>
      </c>
      <c r="C580" s="45" t="s">
        <v>100</v>
      </c>
      <c r="D580" s="45">
        <v>41990</v>
      </c>
      <c r="E580" s="45">
        <v>4120</v>
      </c>
      <c r="F580" s="45">
        <v>4120</v>
      </c>
      <c r="G580" s="45">
        <v>4120</v>
      </c>
      <c r="H580" s="23">
        <v>5</v>
      </c>
      <c r="I580" s="23">
        <v>2</v>
      </c>
      <c r="J580" s="53">
        <v>13</v>
      </c>
    </row>
    <row r="581" spans="2:10" ht="15" hidden="1" customHeight="1" x14ac:dyDescent="0.4">
      <c r="B581" s="4">
        <v>5214</v>
      </c>
      <c r="C581" s="45" t="s">
        <v>101</v>
      </c>
      <c r="D581" s="45">
        <v>44070</v>
      </c>
      <c r="E581" s="45">
        <v>4120</v>
      </c>
      <c r="F581" s="45">
        <v>4120</v>
      </c>
      <c r="G581" s="45">
        <v>4120</v>
      </c>
      <c r="H581" s="23">
        <v>5</v>
      </c>
      <c r="I581" s="23">
        <v>2</v>
      </c>
      <c r="J581" s="53">
        <v>14</v>
      </c>
    </row>
    <row r="582" spans="2:10" ht="15" hidden="1" customHeight="1" x14ac:dyDescent="0.4">
      <c r="B582" s="4">
        <v>5215</v>
      </c>
      <c r="C582" s="45" t="s">
        <v>102</v>
      </c>
      <c r="D582" s="45">
        <v>46150</v>
      </c>
      <c r="E582" s="45">
        <v>4120</v>
      </c>
      <c r="F582" s="45">
        <v>4120</v>
      </c>
      <c r="G582" s="45">
        <v>4120</v>
      </c>
      <c r="H582" s="23">
        <v>5</v>
      </c>
      <c r="I582" s="23">
        <v>2</v>
      </c>
      <c r="J582" s="53">
        <v>15</v>
      </c>
    </row>
    <row r="583" spans="2:10" ht="15" hidden="1" customHeight="1" x14ac:dyDescent="0.4">
      <c r="B583" s="4">
        <v>5216</v>
      </c>
      <c r="C583" s="45" t="s">
        <v>103</v>
      </c>
      <c r="D583" s="45">
        <v>48220</v>
      </c>
      <c r="E583" s="45">
        <v>4120</v>
      </c>
      <c r="F583" s="45">
        <v>4120</v>
      </c>
      <c r="G583" s="45">
        <v>4120</v>
      </c>
      <c r="H583" s="23">
        <v>5</v>
      </c>
      <c r="I583" s="23">
        <v>2</v>
      </c>
      <c r="J583" s="53">
        <v>16</v>
      </c>
    </row>
    <row r="584" spans="2:10" ht="15" hidden="1" customHeight="1" x14ac:dyDescent="0.4">
      <c r="B584" s="4">
        <v>5217</v>
      </c>
      <c r="C584" s="45" t="s">
        <v>104</v>
      </c>
      <c r="D584" s="45">
        <v>50300</v>
      </c>
      <c r="E584" s="45">
        <v>4120</v>
      </c>
      <c r="F584" s="45">
        <v>4120</v>
      </c>
      <c r="G584" s="45">
        <v>4120</v>
      </c>
      <c r="H584" s="23">
        <v>5</v>
      </c>
      <c r="I584" s="23">
        <v>2</v>
      </c>
      <c r="J584" s="53">
        <v>17</v>
      </c>
    </row>
    <row r="585" spans="2:10" ht="15" hidden="1" customHeight="1" x14ac:dyDescent="0.4">
      <c r="B585" s="4">
        <v>5218</v>
      </c>
      <c r="C585" s="45" t="s">
        <v>105</v>
      </c>
      <c r="D585" s="45">
        <v>52380</v>
      </c>
      <c r="E585" s="45">
        <v>4120</v>
      </c>
      <c r="F585" s="45">
        <v>4120</v>
      </c>
      <c r="G585" s="45">
        <v>4120</v>
      </c>
      <c r="H585" s="23">
        <v>5</v>
      </c>
      <c r="I585" s="23">
        <v>2</v>
      </c>
      <c r="J585" s="53">
        <v>18</v>
      </c>
    </row>
    <row r="586" spans="2:10" ht="15" hidden="1" customHeight="1" x14ac:dyDescent="0.4">
      <c r="B586" s="4">
        <v>5219</v>
      </c>
      <c r="C586" s="45" t="s">
        <v>106</v>
      </c>
      <c r="D586" s="45">
        <v>54460</v>
      </c>
      <c r="E586" s="45">
        <v>4120</v>
      </c>
      <c r="F586" s="45">
        <v>4120</v>
      </c>
      <c r="G586" s="45">
        <v>4120</v>
      </c>
      <c r="H586" s="23">
        <v>5</v>
      </c>
      <c r="I586" s="23">
        <v>2</v>
      </c>
      <c r="J586" s="53">
        <v>19</v>
      </c>
    </row>
    <row r="587" spans="2:10" ht="15" hidden="1" customHeight="1" x14ac:dyDescent="0.4">
      <c r="B587" s="4">
        <v>5220</v>
      </c>
      <c r="C587" s="45" t="s">
        <v>107</v>
      </c>
      <c r="D587" s="45">
        <v>56530</v>
      </c>
      <c r="E587" s="45">
        <v>4120</v>
      </c>
      <c r="F587" s="45">
        <v>4120</v>
      </c>
      <c r="G587" s="45">
        <v>4120</v>
      </c>
      <c r="H587" s="23">
        <v>5</v>
      </c>
      <c r="I587" s="23">
        <v>2</v>
      </c>
      <c r="J587" s="53">
        <v>20</v>
      </c>
    </row>
    <row r="588" spans="2:10" ht="15" hidden="1" customHeight="1" x14ac:dyDescent="0.4">
      <c r="B588" s="4">
        <v>531</v>
      </c>
      <c r="C588" s="45" t="s">
        <v>88</v>
      </c>
      <c r="D588" s="45">
        <v>21550</v>
      </c>
      <c r="E588" s="45">
        <v>5560</v>
      </c>
      <c r="F588" s="45">
        <v>5560</v>
      </c>
      <c r="G588" s="45">
        <v>5560</v>
      </c>
      <c r="H588" s="23">
        <v>5</v>
      </c>
      <c r="I588" s="23">
        <v>3</v>
      </c>
      <c r="J588" s="53">
        <v>1</v>
      </c>
    </row>
    <row r="589" spans="2:10" ht="15" hidden="1" customHeight="1" x14ac:dyDescent="0.4">
      <c r="B589" s="4">
        <v>532</v>
      </c>
      <c r="C589" s="45" t="s">
        <v>89</v>
      </c>
      <c r="D589" s="45">
        <v>24460</v>
      </c>
      <c r="E589" s="45">
        <v>5560</v>
      </c>
      <c r="F589" s="45">
        <v>5560</v>
      </c>
      <c r="G589" s="45">
        <v>5560</v>
      </c>
      <c r="H589" s="23">
        <v>5</v>
      </c>
      <c r="I589" s="23">
        <v>3</v>
      </c>
      <c r="J589" s="53">
        <v>2</v>
      </c>
    </row>
    <row r="590" spans="2:10" ht="15" hidden="1" customHeight="1" x14ac:dyDescent="0.4">
      <c r="B590" s="4">
        <v>533</v>
      </c>
      <c r="C590" s="45" t="s">
        <v>90</v>
      </c>
      <c r="D590" s="45">
        <v>27370</v>
      </c>
      <c r="E590" s="45">
        <v>5560</v>
      </c>
      <c r="F590" s="45">
        <v>5560</v>
      </c>
      <c r="G590" s="45">
        <v>5560</v>
      </c>
      <c r="H590" s="23">
        <v>5</v>
      </c>
      <c r="I590" s="23">
        <v>3</v>
      </c>
      <c r="J590" s="53">
        <v>3</v>
      </c>
    </row>
    <row r="591" spans="2:10" ht="15" hidden="1" customHeight="1" x14ac:dyDescent="0.4">
      <c r="B591" s="4">
        <v>534</v>
      </c>
      <c r="C591" s="45" t="s">
        <v>91</v>
      </c>
      <c r="D591" s="45">
        <v>30280</v>
      </c>
      <c r="E591" s="45">
        <v>5560</v>
      </c>
      <c r="F591" s="45">
        <v>5560</v>
      </c>
      <c r="G591" s="45">
        <v>5560</v>
      </c>
      <c r="H591" s="23">
        <v>5</v>
      </c>
      <c r="I591" s="23">
        <v>3</v>
      </c>
      <c r="J591" s="53">
        <v>4</v>
      </c>
    </row>
    <row r="592" spans="2:10" ht="15" hidden="1" customHeight="1" x14ac:dyDescent="0.4">
      <c r="B592" s="4">
        <v>535</v>
      </c>
      <c r="C592" s="45" t="s">
        <v>92</v>
      </c>
      <c r="D592" s="45">
        <v>33200</v>
      </c>
      <c r="E592" s="45">
        <v>5560</v>
      </c>
      <c r="F592" s="45">
        <v>5560</v>
      </c>
      <c r="G592" s="45">
        <v>5560</v>
      </c>
      <c r="H592" s="23">
        <v>5</v>
      </c>
      <c r="I592" s="23">
        <v>3</v>
      </c>
      <c r="J592" s="53">
        <v>5</v>
      </c>
    </row>
    <row r="593" spans="2:10" ht="15" hidden="1" customHeight="1" x14ac:dyDescent="0.4">
      <c r="B593" s="4">
        <v>536</v>
      </c>
      <c r="C593" s="45" t="s">
        <v>93</v>
      </c>
      <c r="D593" s="45">
        <v>36110</v>
      </c>
      <c r="E593" s="45">
        <v>5560</v>
      </c>
      <c r="F593" s="45">
        <v>5560</v>
      </c>
      <c r="G593" s="45">
        <v>5560</v>
      </c>
      <c r="H593" s="23">
        <v>5</v>
      </c>
      <c r="I593" s="23">
        <v>3</v>
      </c>
      <c r="J593" s="53">
        <v>6</v>
      </c>
    </row>
    <row r="594" spans="2:10" ht="15" hidden="1" customHeight="1" x14ac:dyDescent="0.4">
      <c r="B594" s="4">
        <v>537</v>
      </c>
      <c r="C594" s="45" t="s">
        <v>94</v>
      </c>
      <c r="D594" s="45">
        <v>39020</v>
      </c>
      <c r="E594" s="45">
        <v>5560</v>
      </c>
      <c r="F594" s="45">
        <v>5560</v>
      </c>
      <c r="G594" s="45">
        <v>5560</v>
      </c>
      <c r="H594" s="23">
        <v>5</v>
      </c>
      <c r="I594" s="23">
        <v>3</v>
      </c>
      <c r="J594" s="53">
        <v>7</v>
      </c>
    </row>
    <row r="595" spans="2:10" ht="15" hidden="1" customHeight="1" x14ac:dyDescent="0.4">
      <c r="B595" s="4">
        <v>538</v>
      </c>
      <c r="C595" s="45" t="s">
        <v>95</v>
      </c>
      <c r="D595" s="45">
        <v>41930</v>
      </c>
      <c r="E595" s="45">
        <v>5560</v>
      </c>
      <c r="F595" s="45">
        <v>5560</v>
      </c>
      <c r="G595" s="45">
        <v>5560</v>
      </c>
      <c r="H595" s="23">
        <v>5</v>
      </c>
      <c r="I595" s="23">
        <v>3</v>
      </c>
      <c r="J595" s="53">
        <v>8</v>
      </c>
    </row>
    <row r="596" spans="2:10" ht="15" hidden="1" customHeight="1" x14ac:dyDescent="0.4">
      <c r="B596" s="4">
        <v>539</v>
      </c>
      <c r="C596" s="45" t="s">
        <v>96</v>
      </c>
      <c r="D596" s="45">
        <v>44840</v>
      </c>
      <c r="E596" s="45">
        <v>5560</v>
      </c>
      <c r="F596" s="45">
        <v>5560</v>
      </c>
      <c r="G596" s="45">
        <v>5560</v>
      </c>
      <c r="H596" s="23">
        <v>5</v>
      </c>
      <c r="I596" s="23">
        <v>3</v>
      </c>
      <c r="J596" s="53">
        <v>9</v>
      </c>
    </row>
    <row r="597" spans="2:10" ht="15" hidden="1" customHeight="1" x14ac:dyDescent="0.4">
      <c r="B597" s="4">
        <v>5310</v>
      </c>
      <c r="C597" s="45" t="s">
        <v>97</v>
      </c>
      <c r="D597" s="45">
        <v>47750</v>
      </c>
      <c r="E597" s="45">
        <v>5560</v>
      </c>
      <c r="F597" s="45">
        <v>5560</v>
      </c>
      <c r="G597" s="45">
        <v>5560</v>
      </c>
      <c r="H597" s="23">
        <v>5</v>
      </c>
      <c r="I597" s="23">
        <v>3</v>
      </c>
      <c r="J597" s="53">
        <v>10</v>
      </c>
    </row>
    <row r="598" spans="2:10" ht="15" hidden="1" customHeight="1" x14ac:dyDescent="0.4">
      <c r="B598" s="4">
        <v>5311</v>
      </c>
      <c r="C598" s="45" t="s">
        <v>98</v>
      </c>
      <c r="D598" s="45">
        <v>50580</v>
      </c>
      <c r="E598" s="45">
        <v>5560</v>
      </c>
      <c r="F598" s="45">
        <v>5560</v>
      </c>
      <c r="G598" s="45">
        <v>5560</v>
      </c>
      <c r="H598" s="23">
        <v>5</v>
      </c>
      <c r="I598" s="23">
        <v>3</v>
      </c>
      <c r="J598" s="53">
        <v>11</v>
      </c>
    </row>
    <row r="599" spans="2:10" ht="15" hidden="1" customHeight="1" x14ac:dyDescent="0.4">
      <c r="B599" s="4">
        <v>5312</v>
      </c>
      <c r="C599" s="45" t="s">
        <v>99</v>
      </c>
      <c r="D599" s="45">
        <v>53400</v>
      </c>
      <c r="E599" s="45">
        <v>5560</v>
      </c>
      <c r="F599" s="45">
        <v>5560</v>
      </c>
      <c r="G599" s="45">
        <v>5560</v>
      </c>
      <c r="H599" s="23">
        <v>5</v>
      </c>
      <c r="I599" s="23">
        <v>3</v>
      </c>
      <c r="J599" s="53">
        <v>12</v>
      </c>
    </row>
    <row r="600" spans="2:10" ht="15" hidden="1" customHeight="1" x14ac:dyDescent="0.4">
      <c r="B600" s="4">
        <v>5313</v>
      </c>
      <c r="C600" s="45" t="s">
        <v>100</v>
      </c>
      <c r="D600" s="45">
        <v>56220</v>
      </c>
      <c r="E600" s="45">
        <v>5560</v>
      </c>
      <c r="F600" s="45">
        <v>5560</v>
      </c>
      <c r="G600" s="45">
        <v>5560</v>
      </c>
      <c r="H600" s="23">
        <v>5</v>
      </c>
      <c r="I600" s="23">
        <v>3</v>
      </c>
      <c r="J600" s="53">
        <v>13</v>
      </c>
    </row>
    <row r="601" spans="2:10" ht="15" hidden="1" customHeight="1" x14ac:dyDescent="0.4">
      <c r="B601" s="4">
        <v>5314</v>
      </c>
      <c r="C601" s="45" t="s">
        <v>101</v>
      </c>
      <c r="D601" s="45">
        <v>59040</v>
      </c>
      <c r="E601" s="45">
        <v>5560</v>
      </c>
      <c r="F601" s="45">
        <v>5560</v>
      </c>
      <c r="G601" s="45">
        <v>5560</v>
      </c>
      <c r="H601" s="23">
        <v>5</v>
      </c>
      <c r="I601" s="23">
        <v>3</v>
      </c>
      <c r="J601" s="53">
        <v>14</v>
      </c>
    </row>
    <row r="602" spans="2:10" ht="15" hidden="1" customHeight="1" x14ac:dyDescent="0.4">
      <c r="B602" s="4">
        <v>5315</v>
      </c>
      <c r="C602" s="45" t="s">
        <v>102</v>
      </c>
      <c r="D602" s="45">
        <v>61870</v>
      </c>
      <c r="E602" s="45">
        <v>5560</v>
      </c>
      <c r="F602" s="45">
        <v>5560</v>
      </c>
      <c r="G602" s="45">
        <v>5560</v>
      </c>
      <c r="H602" s="23">
        <v>5</v>
      </c>
      <c r="I602" s="23">
        <v>3</v>
      </c>
      <c r="J602" s="53">
        <v>15</v>
      </c>
    </row>
    <row r="603" spans="2:10" ht="15" hidden="1" customHeight="1" x14ac:dyDescent="0.4">
      <c r="B603" s="4">
        <v>5316</v>
      </c>
      <c r="C603" s="45" t="s">
        <v>103</v>
      </c>
      <c r="D603" s="45">
        <v>64690</v>
      </c>
      <c r="E603" s="45">
        <v>5560</v>
      </c>
      <c r="F603" s="45">
        <v>5560</v>
      </c>
      <c r="G603" s="45">
        <v>5560</v>
      </c>
      <c r="H603" s="23">
        <v>5</v>
      </c>
      <c r="I603" s="23">
        <v>3</v>
      </c>
      <c r="J603" s="53">
        <v>16</v>
      </c>
    </row>
    <row r="604" spans="2:10" ht="15" hidden="1" customHeight="1" x14ac:dyDescent="0.4">
      <c r="B604" s="4">
        <v>5317</v>
      </c>
      <c r="C604" s="45" t="s">
        <v>104</v>
      </c>
      <c r="D604" s="45">
        <v>67510</v>
      </c>
      <c r="E604" s="45">
        <v>5560</v>
      </c>
      <c r="F604" s="45">
        <v>5560</v>
      </c>
      <c r="G604" s="45">
        <v>5560</v>
      </c>
      <c r="H604" s="23">
        <v>5</v>
      </c>
      <c r="I604" s="23">
        <v>3</v>
      </c>
      <c r="J604" s="53">
        <v>17</v>
      </c>
    </row>
    <row r="605" spans="2:10" ht="15" hidden="1" customHeight="1" x14ac:dyDescent="0.4">
      <c r="B605" s="4">
        <v>5318</v>
      </c>
      <c r="C605" s="45" t="s">
        <v>105</v>
      </c>
      <c r="D605" s="45">
        <v>70330</v>
      </c>
      <c r="E605" s="45">
        <v>5560</v>
      </c>
      <c r="F605" s="45">
        <v>5560</v>
      </c>
      <c r="G605" s="45">
        <v>5560</v>
      </c>
      <c r="H605" s="23">
        <v>5</v>
      </c>
      <c r="I605" s="23">
        <v>3</v>
      </c>
      <c r="J605" s="53">
        <v>18</v>
      </c>
    </row>
    <row r="606" spans="2:10" ht="15" hidden="1" customHeight="1" x14ac:dyDescent="0.4">
      <c r="B606" s="4">
        <v>5319</v>
      </c>
      <c r="C606" s="45" t="s">
        <v>106</v>
      </c>
      <c r="D606" s="45">
        <v>73160</v>
      </c>
      <c r="E606" s="45">
        <v>5560</v>
      </c>
      <c r="F606" s="45">
        <v>5560</v>
      </c>
      <c r="G606" s="45">
        <v>5560</v>
      </c>
      <c r="H606" s="23">
        <v>5</v>
      </c>
      <c r="I606" s="23">
        <v>3</v>
      </c>
      <c r="J606" s="53">
        <v>19</v>
      </c>
    </row>
    <row r="607" spans="2:10" ht="15" hidden="1" customHeight="1" x14ac:dyDescent="0.4">
      <c r="B607" s="4">
        <v>5320</v>
      </c>
      <c r="C607" s="45" t="s">
        <v>107</v>
      </c>
      <c r="D607" s="45">
        <v>75980</v>
      </c>
      <c r="E607" s="45">
        <v>5560</v>
      </c>
      <c r="F607" s="45">
        <v>5560</v>
      </c>
      <c r="G607" s="45">
        <v>5560</v>
      </c>
      <c r="H607" s="23">
        <v>5</v>
      </c>
      <c r="I607" s="23">
        <v>3</v>
      </c>
      <c r="J607" s="53">
        <v>20</v>
      </c>
    </row>
    <row r="608" spans="2:10" ht="15" hidden="1" customHeight="1" x14ac:dyDescent="0.4">
      <c r="B608" s="4">
        <v>541</v>
      </c>
      <c r="C608" s="45" t="s">
        <v>88</v>
      </c>
      <c r="D608" s="45">
        <v>27550</v>
      </c>
      <c r="E608" s="45">
        <v>7480</v>
      </c>
      <c r="F608" s="45">
        <v>7480</v>
      </c>
      <c r="G608" s="45">
        <v>7480</v>
      </c>
      <c r="H608" s="23">
        <v>5</v>
      </c>
      <c r="I608" s="23">
        <v>4</v>
      </c>
      <c r="J608" s="53">
        <v>1</v>
      </c>
    </row>
    <row r="609" spans="2:10" ht="15" hidden="1" customHeight="1" x14ac:dyDescent="0.4">
      <c r="B609" s="4">
        <v>542</v>
      </c>
      <c r="C609" s="45" t="s">
        <v>89</v>
      </c>
      <c r="D609" s="45">
        <v>31480</v>
      </c>
      <c r="E609" s="45">
        <v>7480</v>
      </c>
      <c r="F609" s="45">
        <v>7480</v>
      </c>
      <c r="G609" s="45">
        <v>7480</v>
      </c>
      <c r="H609" s="23">
        <v>5</v>
      </c>
      <c r="I609" s="23">
        <v>4</v>
      </c>
      <c r="J609" s="53">
        <v>2</v>
      </c>
    </row>
    <row r="610" spans="2:10" ht="15" hidden="1" customHeight="1" x14ac:dyDescent="0.4">
      <c r="B610" s="4">
        <v>543</v>
      </c>
      <c r="C610" s="45" t="s">
        <v>90</v>
      </c>
      <c r="D610" s="45">
        <v>35420</v>
      </c>
      <c r="E610" s="45">
        <v>7480</v>
      </c>
      <c r="F610" s="45">
        <v>7480</v>
      </c>
      <c r="G610" s="45">
        <v>7480</v>
      </c>
      <c r="H610" s="23">
        <v>5</v>
      </c>
      <c r="I610" s="23">
        <v>4</v>
      </c>
      <c r="J610" s="53">
        <v>3</v>
      </c>
    </row>
    <row r="611" spans="2:10" ht="15" hidden="1" customHeight="1" x14ac:dyDescent="0.4">
      <c r="B611" s="4">
        <v>544</v>
      </c>
      <c r="C611" s="45" t="s">
        <v>91</v>
      </c>
      <c r="D611" s="45">
        <v>39360</v>
      </c>
      <c r="E611" s="45">
        <v>7480</v>
      </c>
      <c r="F611" s="45">
        <v>7480</v>
      </c>
      <c r="G611" s="45">
        <v>7480</v>
      </c>
      <c r="H611" s="23">
        <v>5</v>
      </c>
      <c r="I611" s="23">
        <v>4</v>
      </c>
      <c r="J611" s="53">
        <v>4</v>
      </c>
    </row>
    <row r="612" spans="2:10" ht="15" hidden="1" customHeight="1" x14ac:dyDescent="0.4">
      <c r="B612" s="4">
        <v>545</v>
      </c>
      <c r="C612" s="45" t="s">
        <v>92</v>
      </c>
      <c r="D612" s="45">
        <v>43300</v>
      </c>
      <c r="E612" s="45">
        <v>7480</v>
      </c>
      <c r="F612" s="45">
        <v>7480</v>
      </c>
      <c r="G612" s="45">
        <v>7480</v>
      </c>
      <c r="H612" s="23">
        <v>5</v>
      </c>
      <c r="I612" s="23">
        <v>4</v>
      </c>
      <c r="J612" s="53">
        <v>5</v>
      </c>
    </row>
    <row r="613" spans="2:10" ht="15" hidden="1" customHeight="1" x14ac:dyDescent="0.4">
      <c r="B613" s="4">
        <v>546</v>
      </c>
      <c r="C613" s="45" t="s">
        <v>93</v>
      </c>
      <c r="D613" s="45">
        <v>47240</v>
      </c>
      <c r="E613" s="45">
        <v>7480</v>
      </c>
      <c r="F613" s="45">
        <v>7480</v>
      </c>
      <c r="G613" s="45">
        <v>7480</v>
      </c>
      <c r="H613" s="23">
        <v>5</v>
      </c>
      <c r="I613" s="23">
        <v>4</v>
      </c>
      <c r="J613" s="53">
        <v>6</v>
      </c>
    </row>
    <row r="614" spans="2:10" ht="15" hidden="1" customHeight="1" x14ac:dyDescent="0.4">
      <c r="B614" s="4">
        <v>547</v>
      </c>
      <c r="C614" s="45" t="s">
        <v>94</v>
      </c>
      <c r="D614" s="45">
        <v>51170</v>
      </c>
      <c r="E614" s="45">
        <v>7480</v>
      </c>
      <c r="F614" s="45">
        <v>7480</v>
      </c>
      <c r="G614" s="45">
        <v>7480</v>
      </c>
      <c r="H614" s="23">
        <v>5</v>
      </c>
      <c r="I614" s="23">
        <v>4</v>
      </c>
      <c r="J614" s="53">
        <v>7</v>
      </c>
    </row>
    <row r="615" spans="2:10" ht="15" hidden="1" customHeight="1" x14ac:dyDescent="0.4">
      <c r="B615" s="4">
        <v>548</v>
      </c>
      <c r="C615" s="45" t="s">
        <v>95</v>
      </c>
      <c r="D615" s="45">
        <v>55110</v>
      </c>
      <c r="E615" s="45">
        <v>7480</v>
      </c>
      <c r="F615" s="45">
        <v>7480</v>
      </c>
      <c r="G615" s="45">
        <v>7480</v>
      </c>
      <c r="H615" s="23">
        <v>5</v>
      </c>
      <c r="I615" s="23">
        <v>4</v>
      </c>
      <c r="J615" s="53">
        <v>8</v>
      </c>
    </row>
    <row r="616" spans="2:10" ht="15" hidden="1" customHeight="1" x14ac:dyDescent="0.4">
      <c r="B616" s="4">
        <v>549</v>
      </c>
      <c r="C616" s="45" t="s">
        <v>96</v>
      </c>
      <c r="D616" s="45">
        <v>59050</v>
      </c>
      <c r="E616" s="45">
        <v>7480</v>
      </c>
      <c r="F616" s="45">
        <v>7480</v>
      </c>
      <c r="G616" s="45">
        <v>7480</v>
      </c>
      <c r="H616" s="23">
        <v>5</v>
      </c>
      <c r="I616" s="23">
        <v>4</v>
      </c>
      <c r="J616" s="53">
        <v>9</v>
      </c>
    </row>
    <row r="617" spans="2:10" ht="15" hidden="1" customHeight="1" x14ac:dyDescent="0.4">
      <c r="B617" s="4">
        <v>5410</v>
      </c>
      <c r="C617" s="45" t="s">
        <v>97</v>
      </c>
      <c r="D617" s="45">
        <v>62990</v>
      </c>
      <c r="E617" s="45">
        <v>7480</v>
      </c>
      <c r="F617" s="45">
        <v>7480</v>
      </c>
      <c r="G617" s="45">
        <v>7480</v>
      </c>
      <c r="H617" s="23">
        <v>5</v>
      </c>
      <c r="I617" s="23">
        <v>4</v>
      </c>
      <c r="J617" s="53">
        <v>10</v>
      </c>
    </row>
    <row r="618" spans="2:10" ht="15" hidden="1" customHeight="1" x14ac:dyDescent="0.4">
      <c r="B618" s="4">
        <v>5411</v>
      </c>
      <c r="C618" s="45" t="s">
        <v>98</v>
      </c>
      <c r="D618" s="45">
        <v>66790</v>
      </c>
      <c r="E618" s="45">
        <v>7480</v>
      </c>
      <c r="F618" s="45">
        <v>7480</v>
      </c>
      <c r="G618" s="45">
        <v>7480</v>
      </c>
      <c r="H618" s="23">
        <v>5</v>
      </c>
      <c r="I618" s="23">
        <v>4</v>
      </c>
      <c r="J618" s="53">
        <v>11</v>
      </c>
    </row>
    <row r="619" spans="2:10" ht="15" hidden="1" customHeight="1" x14ac:dyDescent="0.4">
      <c r="B619" s="4">
        <v>5412</v>
      </c>
      <c r="C619" s="45" t="s">
        <v>99</v>
      </c>
      <c r="D619" s="45">
        <v>70590</v>
      </c>
      <c r="E619" s="45">
        <v>7480</v>
      </c>
      <c r="F619" s="45">
        <v>7480</v>
      </c>
      <c r="G619" s="45">
        <v>7480</v>
      </c>
      <c r="H619" s="23">
        <v>5</v>
      </c>
      <c r="I619" s="23">
        <v>4</v>
      </c>
      <c r="J619" s="53">
        <v>12</v>
      </c>
    </row>
    <row r="620" spans="2:10" ht="15" hidden="1" customHeight="1" x14ac:dyDescent="0.4">
      <c r="B620" s="4">
        <v>5413</v>
      </c>
      <c r="C620" s="45" t="s">
        <v>100</v>
      </c>
      <c r="D620" s="45">
        <v>74390</v>
      </c>
      <c r="E620" s="45">
        <v>7480</v>
      </c>
      <c r="F620" s="45">
        <v>7480</v>
      </c>
      <c r="G620" s="45">
        <v>7480</v>
      </c>
      <c r="H620" s="23">
        <v>5</v>
      </c>
      <c r="I620" s="23">
        <v>4</v>
      </c>
      <c r="J620" s="53">
        <v>13</v>
      </c>
    </row>
    <row r="621" spans="2:10" ht="15" hidden="1" customHeight="1" x14ac:dyDescent="0.4">
      <c r="B621" s="4">
        <v>5414</v>
      </c>
      <c r="C621" s="45" t="s">
        <v>101</v>
      </c>
      <c r="D621" s="45">
        <v>78190</v>
      </c>
      <c r="E621" s="45">
        <v>7480</v>
      </c>
      <c r="F621" s="45">
        <v>7480</v>
      </c>
      <c r="G621" s="45">
        <v>7480</v>
      </c>
      <c r="H621" s="23">
        <v>5</v>
      </c>
      <c r="I621" s="23">
        <v>4</v>
      </c>
      <c r="J621" s="53">
        <v>14</v>
      </c>
    </row>
    <row r="622" spans="2:10" ht="15" hidden="1" customHeight="1" x14ac:dyDescent="0.4">
      <c r="B622" s="4">
        <v>5415</v>
      </c>
      <c r="C622" s="45" t="s">
        <v>102</v>
      </c>
      <c r="D622" s="45">
        <v>81990</v>
      </c>
      <c r="E622" s="45">
        <v>7480</v>
      </c>
      <c r="F622" s="45">
        <v>7480</v>
      </c>
      <c r="G622" s="45">
        <v>7480</v>
      </c>
      <c r="H622" s="23">
        <v>5</v>
      </c>
      <c r="I622" s="23">
        <v>4</v>
      </c>
      <c r="J622" s="53">
        <v>15</v>
      </c>
    </row>
    <row r="623" spans="2:10" ht="15" hidden="1" customHeight="1" x14ac:dyDescent="0.4">
      <c r="B623" s="4">
        <v>5416</v>
      </c>
      <c r="C623" s="45" t="s">
        <v>103</v>
      </c>
      <c r="D623" s="45">
        <v>85790</v>
      </c>
      <c r="E623" s="45">
        <v>7480</v>
      </c>
      <c r="F623" s="45">
        <v>7480</v>
      </c>
      <c r="G623" s="45">
        <v>7480</v>
      </c>
      <c r="H623" s="23">
        <v>5</v>
      </c>
      <c r="I623" s="23">
        <v>4</v>
      </c>
      <c r="J623" s="53">
        <v>16</v>
      </c>
    </row>
    <row r="624" spans="2:10" ht="15" hidden="1" customHeight="1" x14ac:dyDescent="0.4">
      <c r="B624" s="4">
        <v>5417</v>
      </c>
      <c r="C624" s="45" t="s">
        <v>104</v>
      </c>
      <c r="D624" s="45">
        <v>89600</v>
      </c>
      <c r="E624" s="45">
        <v>7480</v>
      </c>
      <c r="F624" s="45">
        <v>7480</v>
      </c>
      <c r="G624" s="45">
        <v>7480</v>
      </c>
      <c r="H624" s="23">
        <v>5</v>
      </c>
      <c r="I624" s="23">
        <v>4</v>
      </c>
      <c r="J624" s="53">
        <v>17</v>
      </c>
    </row>
    <row r="625" spans="2:10" ht="15" hidden="1" customHeight="1" x14ac:dyDescent="0.4">
      <c r="B625" s="4">
        <v>5418</v>
      </c>
      <c r="C625" s="45" t="s">
        <v>105</v>
      </c>
      <c r="D625" s="45">
        <v>93400</v>
      </c>
      <c r="E625" s="45">
        <v>7480</v>
      </c>
      <c r="F625" s="45">
        <v>7480</v>
      </c>
      <c r="G625" s="45">
        <v>7480</v>
      </c>
      <c r="H625" s="23">
        <v>5</v>
      </c>
      <c r="I625" s="23">
        <v>4</v>
      </c>
      <c r="J625" s="53">
        <v>18</v>
      </c>
    </row>
    <row r="626" spans="2:10" ht="15" hidden="1" customHeight="1" x14ac:dyDescent="0.4">
      <c r="B626" s="4">
        <v>5419</v>
      </c>
      <c r="C626" s="45" t="s">
        <v>106</v>
      </c>
      <c r="D626" s="45">
        <v>97200</v>
      </c>
      <c r="E626" s="45">
        <v>7480</v>
      </c>
      <c r="F626" s="45">
        <v>7480</v>
      </c>
      <c r="G626" s="45">
        <v>7480</v>
      </c>
      <c r="H626" s="23">
        <v>5</v>
      </c>
      <c r="I626" s="23">
        <v>4</v>
      </c>
      <c r="J626" s="53">
        <v>19</v>
      </c>
    </row>
    <row r="627" spans="2:10" ht="15" hidden="1" customHeight="1" x14ac:dyDescent="0.4">
      <c r="B627" s="4">
        <v>5420</v>
      </c>
      <c r="C627" s="45" t="s">
        <v>107</v>
      </c>
      <c r="D627" s="45">
        <v>101000</v>
      </c>
      <c r="E627" s="45">
        <v>7480</v>
      </c>
      <c r="F627" s="45">
        <v>7480</v>
      </c>
      <c r="G627" s="45">
        <v>7480</v>
      </c>
      <c r="H627" s="23">
        <v>5</v>
      </c>
      <c r="I627" s="23">
        <v>4</v>
      </c>
      <c r="J627" s="53">
        <v>20</v>
      </c>
    </row>
    <row r="628" spans="2:10" ht="15" hidden="1" customHeight="1" x14ac:dyDescent="0.4">
      <c r="B628" s="4">
        <v>611</v>
      </c>
      <c r="C628" s="45" t="s">
        <v>88</v>
      </c>
      <c r="D628" s="45">
        <v>15060</v>
      </c>
      <c r="E628" s="45">
        <v>3680</v>
      </c>
      <c r="F628" s="45">
        <v>3680</v>
      </c>
      <c r="G628" s="45">
        <v>3680</v>
      </c>
      <c r="H628" s="23">
        <v>6</v>
      </c>
      <c r="I628" s="23">
        <v>1</v>
      </c>
      <c r="J628" s="53">
        <v>1</v>
      </c>
    </row>
    <row r="629" spans="2:10" ht="15" hidden="1" customHeight="1" x14ac:dyDescent="0.4">
      <c r="B629" s="4">
        <v>612</v>
      </c>
      <c r="C629" s="45" t="s">
        <v>89</v>
      </c>
      <c r="D629" s="45">
        <v>16920</v>
      </c>
      <c r="E629" s="45">
        <v>3680</v>
      </c>
      <c r="F629" s="45">
        <v>3680</v>
      </c>
      <c r="G629" s="45">
        <v>3680</v>
      </c>
      <c r="H629" s="23">
        <v>6</v>
      </c>
      <c r="I629" s="23">
        <v>1</v>
      </c>
      <c r="J629" s="53">
        <v>2</v>
      </c>
    </row>
    <row r="630" spans="2:10" ht="15" hidden="1" customHeight="1" x14ac:dyDescent="0.4">
      <c r="B630" s="4">
        <v>613</v>
      </c>
      <c r="C630" s="45" t="s">
        <v>90</v>
      </c>
      <c r="D630" s="45">
        <v>18780</v>
      </c>
      <c r="E630" s="45">
        <v>3680</v>
      </c>
      <c r="F630" s="45">
        <v>3680</v>
      </c>
      <c r="G630" s="45">
        <v>3680</v>
      </c>
      <c r="H630" s="23">
        <v>6</v>
      </c>
      <c r="I630" s="23">
        <v>1</v>
      </c>
      <c r="J630" s="53">
        <v>3</v>
      </c>
    </row>
    <row r="631" spans="2:10" ht="15" hidden="1" customHeight="1" x14ac:dyDescent="0.4">
      <c r="B631" s="4">
        <v>614</v>
      </c>
      <c r="C631" s="45" t="s">
        <v>91</v>
      </c>
      <c r="D631" s="45">
        <v>20630</v>
      </c>
      <c r="E631" s="45">
        <v>3680</v>
      </c>
      <c r="F631" s="45">
        <v>3680</v>
      </c>
      <c r="G631" s="45">
        <v>3680</v>
      </c>
      <c r="H631" s="23">
        <v>6</v>
      </c>
      <c r="I631" s="23">
        <v>1</v>
      </c>
      <c r="J631" s="53">
        <v>4</v>
      </c>
    </row>
    <row r="632" spans="2:10" ht="15" hidden="1" customHeight="1" x14ac:dyDescent="0.4">
      <c r="B632" s="4">
        <v>615</v>
      </c>
      <c r="C632" s="45" t="s">
        <v>92</v>
      </c>
      <c r="D632" s="45">
        <v>22490</v>
      </c>
      <c r="E632" s="45">
        <v>3680</v>
      </c>
      <c r="F632" s="45">
        <v>3680</v>
      </c>
      <c r="G632" s="45">
        <v>3680</v>
      </c>
      <c r="H632" s="23">
        <v>6</v>
      </c>
      <c r="I632" s="23">
        <v>1</v>
      </c>
      <c r="J632" s="53">
        <v>5</v>
      </c>
    </row>
    <row r="633" spans="2:10" ht="15" hidden="1" customHeight="1" x14ac:dyDescent="0.4">
      <c r="B633" s="4">
        <v>616</v>
      </c>
      <c r="C633" s="45" t="s">
        <v>93</v>
      </c>
      <c r="D633" s="45">
        <v>24350</v>
      </c>
      <c r="E633" s="45">
        <v>3680</v>
      </c>
      <c r="F633" s="45">
        <v>3680</v>
      </c>
      <c r="G633" s="45">
        <v>3680</v>
      </c>
      <c r="H633" s="23">
        <v>6</v>
      </c>
      <c r="I633" s="23">
        <v>1</v>
      </c>
      <c r="J633" s="53">
        <v>6</v>
      </c>
    </row>
    <row r="634" spans="2:10" ht="15" hidden="1" customHeight="1" x14ac:dyDescent="0.4">
      <c r="B634" s="4">
        <v>617</v>
      </c>
      <c r="C634" s="45" t="s">
        <v>94</v>
      </c>
      <c r="D634" s="45">
        <v>26200</v>
      </c>
      <c r="E634" s="45">
        <v>3680</v>
      </c>
      <c r="F634" s="45">
        <v>3680</v>
      </c>
      <c r="G634" s="45">
        <v>3680</v>
      </c>
      <c r="H634" s="23">
        <v>6</v>
      </c>
      <c r="I634" s="23">
        <v>1</v>
      </c>
      <c r="J634" s="53">
        <v>7</v>
      </c>
    </row>
    <row r="635" spans="2:10" ht="15" hidden="1" customHeight="1" x14ac:dyDescent="0.4">
      <c r="B635" s="4">
        <v>618</v>
      </c>
      <c r="C635" s="45" t="s">
        <v>95</v>
      </c>
      <c r="D635" s="45">
        <v>28060</v>
      </c>
      <c r="E635" s="45">
        <v>3680</v>
      </c>
      <c r="F635" s="45">
        <v>3680</v>
      </c>
      <c r="G635" s="45">
        <v>3680</v>
      </c>
      <c r="H635" s="23">
        <v>6</v>
      </c>
      <c r="I635" s="23">
        <v>1</v>
      </c>
      <c r="J635" s="53">
        <v>8</v>
      </c>
    </row>
    <row r="636" spans="2:10" ht="15" hidden="1" customHeight="1" x14ac:dyDescent="0.4">
      <c r="B636" s="4">
        <v>619</v>
      </c>
      <c r="C636" s="45" t="s">
        <v>96</v>
      </c>
      <c r="D636" s="45">
        <v>29920</v>
      </c>
      <c r="E636" s="45">
        <v>3680</v>
      </c>
      <c r="F636" s="45">
        <v>3680</v>
      </c>
      <c r="G636" s="45">
        <v>3680</v>
      </c>
      <c r="H636" s="23">
        <v>6</v>
      </c>
      <c r="I636" s="23">
        <v>1</v>
      </c>
      <c r="J636" s="53">
        <v>9</v>
      </c>
    </row>
    <row r="637" spans="2:10" ht="15" hidden="1" customHeight="1" x14ac:dyDescent="0.4">
      <c r="B637" s="4">
        <v>6110</v>
      </c>
      <c r="C637" s="45" t="s">
        <v>97</v>
      </c>
      <c r="D637" s="45">
        <v>31770</v>
      </c>
      <c r="E637" s="45">
        <v>3680</v>
      </c>
      <c r="F637" s="45">
        <v>3680</v>
      </c>
      <c r="G637" s="45">
        <v>3680</v>
      </c>
      <c r="H637" s="23">
        <v>6</v>
      </c>
      <c r="I637" s="23">
        <v>1</v>
      </c>
      <c r="J637" s="53">
        <v>10</v>
      </c>
    </row>
    <row r="638" spans="2:10" ht="15" hidden="1" customHeight="1" x14ac:dyDescent="0.4">
      <c r="B638" s="4">
        <v>6111</v>
      </c>
      <c r="C638" s="45" t="s">
        <v>98</v>
      </c>
      <c r="D638" s="45">
        <v>33620</v>
      </c>
      <c r="E638" s="45">
        <v>3680</v>
      </c>
      <c r="F638" s="45">
        <v>3680</v>
      </c>
      <c r="G638" s="45">
        <v>3680</v>
      </c>
      <c r="H638" s="23">
        <v>6</v>
      </c>
      <c r="I638" s="23">
        <v>1</v>
      </c>
      <c r="J638" s="53">
        <v>11</v>
      </c>
    </row>
    <row r="639" spans="2:10" ht="15" hidden="1" customHeight="1" x14ac:dyDescent="0.4">
      <c r="B639" s="4">
        <v>6112</v>
      </c>
      <c r="C639" s="45" t="s">
        <v>99</v>
      </c>
      <c r="D639" s="45">
        <v>35470</v>
      </c>
      <c r="E639" s="45">
        <v>3680</v>
      </c>
      <c r="F639" s="45">
        <v>3680</v>
      </c>
      <c r="G639" s="45">
        <v>3680</v>
      </c>
      <c r="H639" s="23">
        <v>6</v>
      </c>
      <c r="I639" s="23">
        <v>1</v>
      </c>
      <c r="J639" s="53">
        <v>12</v>
      </c>
    </row>
    <row r="640" spans="2:10" ht="15" hidden="1" customHeight="1" x14ac:dyDescent="0.4">
      <c r="B640" s="4">
        <v>6113</v>
      </c>
      <c r="C640" s="45" t="s">
        <v>100</v>
      </c>
      <c r="D640" s="45">
        <v>37320</v>
      </c>
      <c r="E640" s="45">
        <v>3680</v>
      </c>
      <c r="F640" s="45">
        <v>3680</v>
      </c>
      <c r="G640" s="45">
        <v>3680</v>
      </c>
      <c r="H640" s="23">
        <v>6</v>
      </c>
      <c r="I640" s="23">
        <v>1</v>
      </c>
      <c r="J640" s="53">
        <v>13</v>
      </c>
    </row>
    <row r="641" spans="2:10" ht="15" hidden="1" customHeight="1" x14ac:dyDescent="0.4">
      <c r="B641" s="4">
        <v>6114</v>
      </c>
      <c r="C641" s="45" t="s">
        <v>101</v>
      </c>
      <c r="D641" s="45">
        <v>39170</v>
      </c>
      <c r="E641" s="45">
        <v>3680</v>
      </c>
      <c r="F641" s="45">
        <v>3680</v>
      </c>
      <c r="G641" s="45">
        <v>3680</v>
      </c>
      <c r="H641" s="23">
        <v>6</v>
      </c>
      <c r="I641" s="23">
        <v>1</v>
      </c>
      <c r="J641" s="53">
        <v>14</v>
      </c>
    </row>
    <row r="642" spans="2:10" ht="15" hidden="1" customHeight="1" x14ac:dyDescent="0.4">
      <c r="B642" s="4">
        <v>6115</v>
      </c>
      <c r="C642" s="45" t="s">
        <v>102</v>
      </c>
      <c r="D642" s="45">
        <v>41020</v>
      </c>
      <c r="E642" s="45">
        <v>3680</v>
      </c>
      <c r="F642" s="45">
        <v>3680</v>
      </c>
      <c r="G642" s="45">
        <v>3680</v>
      </c>
      <c r="H642" s="23">
        <v>6</v>
      </c>
      <c r="I642" s="23">
        <v>1</v>
      </c>
      <c r="J642" s="53">
        <v>15</v>
      </c>
    </row>
    <row r="643" spans="2:10" ht="15" hidden="1" customHeight="1" x14ac:dyDescent="0.4">
      <c r="B643" s="4">
        <v>6116</v>
      </c>
      <c r="C643" s="45" t="s">
        <v>103</v>
      </c>
      <c r="D643" s="45">
        <v>42870</v>
      </c>
      <c r="E643" s="45">
        <v>3680</v>
      </c>
      <c r="F643" s="45">
        <v>3680</v>
      </c>
      <c r="G643" s="45">
        <v>3680</v>
      </c>
      <c r="H643" s="23">
        <v>6</v>
      </c>
      <c r="I643" s="23">
        <v>1</v>
      </c>
      <c r="J643" s="53">
        <v>16</v>
      </c>
    </row>
    <row r="644" spans="2:10" ht="15" hidden="1" customHeight="1" x14ac:dyDescent="0.4">
      <c r="B644" s="4">
        <v>6117</v>
      </c>
      <c r="C644" s="45" t="s">
        <v>104</v>
      </c>
      <c r="D644" s="45">
        <v>44720</v>
      </c>
      <c r="E644" s="45">
        <v>3680</v>
      </c>
      <c r="F644" s="45">
        <v>3680</v>
      </c>
      <c r="G644" s="45">
        <v>3680</v>
      </c>
      <c r="H644" s="23">
        <v>6</v>
      </c>
      <c r="I644" s="23">
        <v>1</v>
      </c>
      <c r="J644" s="53">
        <v>17</v>
      </c>
    </row>
    <row r="645" spans="2:10" ht="15" hidden="1" customHeight="1" x14ac:dyDescent="0.4">
      <c r="B645" s="4">
        <v>6118</v>
      </c>
      <c r="C645" s="45" t="s">
        <v>105</v>
      </c>
      <c r="D645" s="45">
        <v>46570</v>
      </c>
      <c r="E645" s="45">
        <v>3680</v>
      </c>
      <c r="F645" s="45">
        <v>3680</v>
      </c>
      <c r="G645" s="45">
        <v>3680</v>
      </c>
      <c r="H645" s="23">
        <v>6</v>
      </c>
      <c r="I645" s="23">
        <v>1</v>
      </c>
      <c r="J645" s="53">
        <v>18</v>
      </c>
    </row>
    <row r="646" spans="2:10" ht="15" hidden="1" customHeight="1" x14ac:dyDescent="0.4">
      <c r="B646" s="4">
        <v>6119</v>
      </c>
      <c r="C646" s="45" t="s">
        <v>106</v>
      </c>
      <c r="D646" s="45">
        <v>48420</v>
      </c>
      <c r="E646" s="45">
        <v>3680</v>
      </c>
      <c r="F646" s="45">
        <v>3680</v>
      </c>
      <c r="G646" s="45">
        <v>3680</v>
      </c>
      <c r="H646" s="23">
        <v>6</v>
      </c>
      <c r="I646" s="23">
        <v>1</v>
      </c>
      <c r="J646" s="53">
        <v>19</v>
      </c>
    </row>
    <row r="647" spans="2:10" ht="15" hidden="1" customHeight="1" x14ac:dyDescent="0.4">
      <c r="B647" s="4">
        <v>6120</v>
      </c>
      <c r="C647" s="45" t="s">
        <v>107</v>
      </c>
      <c r="D647" s="45">
        <v>50270</v>
      </c>
      <c r="E647" s="45">
        <v>3680</v>
      </c>
      <c r="F647" s="45">
        <v>3680</v>
      </c>
      <c r="G647" s="45">
        <v>3680</v>
      </c>
      <c r="H647" s="23">
        <v>6</v>
      </c>
      <c r="I647" s="23">
        <v>1</v>
      </c>
      <c r="J647" s="53">
        <v>20</v>
      </c>
    </row>
    <row r="648" spans="2:10" ht="15" hidden="1" customHeight="1" x14ac:dyDescent="0.4">
      <c r="B648" s="4">
        <v>621</v>
      </c>
      <c r="C648" s="45" t="s">
        <v>88</v>
      </c>
      <c r="D648" s="45">
        <v>17060</v>
      </c>
      <c r="E648" s="45">
        <v>4180</v>
      </c>
      <c r="F648" s="45">
        <v>4180</v>
      </c>
      <c r="G648" s="45">
        <v>4180</v>
      </c>
      <c r="H648" s="23">
        <v>6</v>
      </c>
      <c r="I648" s="23">
        <v>2</v>
      </c>
      <c r="J648" s="53">
        <v>1</v>
      </c>
    </row>
    <row r="649" spans="2:10" ht="15" hidden="1" customHeight="1" x14ac:dyDescent="0.4">
      <c r="B649" s="4">
        <v>622</v>
      </c>
      <c r="C649" s="45" t="s">
        <v>89</v>
      </c>
      <c r="D649" s="45">
        <v>19190</v>
      </c>
      <c r="E649" s="45">
        <v>4180</v>
      </c>
      <c r="F649" s="45">
        <v>4180</v>
      </c>
      <c r="G649" s="45">
        <v>4180</v>
      </c>
      <c r="H649" s="23">
        <v>6</v>
      </c>
      <c r="I649" s="23">
        <v>2</v>
      </c>
      <c r="J649" s="53">
        <v>2</v>
      </c>
    </row>
    <row r="650" spans="2:10" ht="15" hidden="1" customHeight="1" x14ac:dyDescent="0.4">
      <c r="B650" s="4">
        <v>623</v>
      </c>
      <c r="C650" s="45" t="s">
        <v>90</v>
      </c>
      <c r="D650" s="45">
        <v>21330</v>
      </c>
      <c r="E650" s="45">
        <v>4180</v>
      </c>
      <c r="F650" s="45">
        <v>4180</v>
      </c>
      <c r="G650" s="45">
        <v>4180</v>
      </c>
      <c r="H650" s="23">
        <v>6</v>
      </c>
      <c r="I650" s="23">
        <v>2</v>
      </c>
      <c r="J650" s="53">
        <v>3</v>
      </c>
    </row>
    <row r="651" spans="2:10" ht="15" hidden="1" customHeight="1" x14ac:dyDescent="0.4">
      <c r="B651" s="4">
        <v>624</v>
      </c>
      <c r="C651" s="45" t="s">
        <v>91</v>
      </c>
      <c r="D651" s="45">
        <v>23460</v>
      </c>
      <c r="E651" s="45">
        <v>4180</v>
      </c>
      <c r="F651" s="45">
        <v>4180</v>
      </c>
      <c r="G651" s="45">
        <v>4180</v>
      </c>
      <c r="H651" s="23">
        <v>6</v>
      </c>
      <c r="I651" s="23">
        <v>2</v>
      </c>
      <c r="J651" s="53">
        <v>4</v>
      </c>
    </row>
    <row r="652" spans="2:10" ht="15" hidden="1" customHeight="1" x14ac:dyDescent="0.4">
      <c r="B652" s="4">
        <v>625</v>
      </c>
      <c r="C652" s="45" t="s">
        <v>92</v>
      </c>
      <c r="D652" s="45">
        <v>25600</v>
      </c>
      <c r="E652" s="45">
        <v>4180</v>
      </c>
      <c r="F652" s="45">
        <v>4180</v>
      </c>
      <c r="G652" s="45">
        <v>4180</v>
      </c>
      <c r="H652" s="23">
        <v>6</v>
      </c>
      <c r="I652" s="23">
        <v>2</v>
      </c>
      <c r="J652" s="53">
        <v>5</v>
      </c>
    </row>
    <row r="653" spans="2:10" ht="15" hidden="1" customHeight="1" x14ac:dyDescent="0.4">
      <c r="B653" s="4">
        <v>626</v>
      </c>
      <c r="C653" s="45" t="s">
        <v>93</v>
      </c>
      <c r="D653" s="45">
        <v>27730</v>
      </c>
      <c r="E653" s="45">
        <v>4180</v>
      </c>
      <c r="F653" s="45">
        <v>4180</v>
      </c>
      <c r="G653" s="45">
        <v>4180</v>
      </c>
      <c r="H653" s="23">
        <v>6</v>
      </c>
      <c r="I653" s="23">
        <v>2</v>
      </c>
      <c r="J653" s="53">
        <v>6</v>
      </c>
    </row>
    <row r="654" spans="2:10" ht="15" hidden="1" customHeight="1" x14ac:dyDescent="0.4">
      <c r="B654" s="4">
        <v>627</v>
      </c>
      <c r="C654" s="45" t="s">
        <v>94</v>
      </c>
      <c r="D654" s="45">
        <v>29870</v>
      </c>
      <c r="E654" s="45">
        <v>4180</v>
      </c>
      <c r="F654" s="45">
        <v>4180</v>
      </c>
      <c r="G654" s="45">
        <v>4180</v>
      </c>
      <c r="H654" s="23">
        <v>6</v>
      </c>
      <c r="I654" s="23">
        <v>2</v>
      </c>
      <c r="J654" s="53">
        <v>7</v>
      </c>
    </row>
    <row r="655" spans="2:10" ht="15" hidden="1" customHeight="1" x14ac:dyDescent="0.4">
      <c r="B655" s="4">
        <v>628</v>
      </c>
      <c r="C655" s="45" t="s">
        <v>95</v>
      </c>
      <c r="D655" s="45">
        <v>32000</v>
      </c>
      <c r="E655" s="45">
        <v>4180</v>
      </c>
      <c r="F655" s="45">
        <v>4180</v>
      </c>
      <c r="G655" s="45">
        <v>4180</v>
      </c>
      <c r="H655" s="23">
        <v>6</v>
      </c>
      <c r="I655" s="23">
        <v>2</v>
      </c>
      <c r="J655" s="53">
        <v>8</v>
      </c>
    </row>
    <row r="656" spans="2:10" ht="15" hidden="1" customHeight="1" x14ac:dyDescent="0.4">
      <c r="B656" s="4">
        <v>629</v>
      </c>
      <c r="C656" s="45" t="s">
        <v>96</v>
      </c>
      <c r="D656" s="45">
        <v>34140</v>
      </c>
      <c r="E656" s="45">
        <v>4180</v>
      </c>
      <c r="F656" s="45">
        <v>4180</v>
      </c>
      <c r="G656" s="45">
        <v>4180</v>
      </c>
      <c r="H656" s="23">
        <v>6</v>
      </c>
      <c r="I656" s="23">
        <v>2</v>
      </c>
      <c r="J656" s="53">
        <v>9</v>
      </c>
    </row>
    <row r="657" spans="2:10" ht="15" hidden="1" customHeight="1" x14ac:dyDescent="0.4">
      <c r="B657" s="4">
        <v>6210</v>
      </c>
      <c r="C657" s="45" t="s">
        <v>97</v>
      </c>
      <c r="D657" s="45">
        <v>36280</v>
      </c>
      <c r="E657" s="45">
        <v>4180</v>
      </c>
      <c r="F657" s="45">
        <v>4180</v>
      </c>
      <c r="G657" s="45">
        <v>4180</v>
      </c>
      <c r="H657" s="23">
        <v>6</v>
      </c>
      <c r="I657" s="23">
        <v>2</v>
      </c>
      <c r="J657" s="53">
        <v>10</v>
      </c>
    </row>
    <row r="658" spans="2:10" ht="15" hidden="1" customHeight="1" x14ac:dyDescent="0.4">
      <c r="B658" s="4">
        <v>6211</v>
      </c>
      <c r="C658" s="45" t="s">
        <v>98</v>
      </c>
      <c r="D658" s="45">
        <v>38380</v>
      </c>
      <c r="E658" s="45">
        <v>4180</v>
      </c>
      <c r="F658" s="45">
        <v>4180</v>
      </c>
      <c r="G658" s="45">
        <v>4180</v>
      </c>
      <c r="H658" s="23">
        <v>6</v>
      </c>
      <c r="I658" s="23">
        <v>2</v>
      </c>
      <c r="J658" s="53">
        <v>11</v>
      </c>
    </row>
    <row r="659" spans="2:10" ht="15" hidden="1" customHeight="1" x14ac:dyDescent="0.4">
      <c r="B659" s="4">
        <v>6212</v>
      </c>
      <c r="C659" s="45" t="s">
        <v>99</v>
      </c>
      <c r="D659" s="45">
        <v>40490</v>
      </c>
      <c r="E659" s="45">
        <v>4180</v>
      </c>
      <c r="F659" s="45">
        <v>4180</v>
      </c>
      <c r="G659" s="45">
        <v>4180</v>
      </c>
      <c r="H659" s="23">
        <v>6</v>
      </c>
      <c r="I659" s="23">
        <v>2</v>
      </c>
      <c r="J659" s="53">
        <v>12</v>
      </c>
    </row>
    <row r="660" spans="2:10" ht="15" hidden="1" customHeight="1" x14ac:dyDescent="0.4">
      <c r="B660" s="4">
        <v>6213</v>
      </c>
      <c r="C660" s="45" t="s">
        <v>100</v>
      </c>
      <c r="D660" s="45">
        <v>42600</v>
      </c>
      <c r="E660" s="45">
        <v>4180</v>
      </c>
      <c r="F660" s="45">
        <v>4180</v>
      </c>
      <c r="G660" s="45">
        <v>4180</v>
      </c>
      <c r="H660" s="23">
        <v>6</v>
      </c>
      <c r="I660" s="23">
        <v>2</v>
      </c>
      <c r="J660" s="53">
        <v>13</v>
      </c>
    </row>
    <row r="661" spans="2:10" ht="15" hidden="1" customHeight="1" x14ac:dyDescent="0.4">
      <c r="B661" s="4">
        <v>6214</v>
      </c>
      <c r="C661" s="45" t="s">
        <v>101</v>
      </c>
      <c r="D661" s="45">
        <v>44700</v>
      </c>
      <c r="E661" s="45">
        <v>4180</v>
      </c>
      <c r="F661" s="45">
        <v>4180</v>
      </c>
      <c r="G661" s="45">
        <v>4180</v>
      </c>
      <c r="H661" s="23">
        <v>6</v>
      </c>
      <c r="I661" s="23">
        <v>2</v>
      </c>
      <c r="J661" s="53">
        <v>14</v>
      </c>
    </row>
    <row r="662" spans="2:10" ht="15" hidden="1" customHeight="1" x14ac:dyDescent="0.4">
      <c r="B662" s="4">
        <v>6215</v>
      </c>
      <c r="C662" s="45" t="s">
        <v>102</v>
      </c>
      <c r="D662" s="45">
        <v>46810</v>
      </c>
      <c r="E662" s="45">
        <v>4180</v>
      </c>
      <c r="F662" s="45">
        <v>4180</v>
      </c>
      <c r="G662" s="45">
        <v>4180</v>
      </c>
      <c r="H662" s="23">
        <v>6</v>
      </c>
      <c r="I662" s="23">
        <v>2</v>
      </c>
      <c r="J662" s="53">
        <v>15</v>
      </c>
    </row>
    <row r="663" spans="2:10" ht="15" hidden="1" customHeight="1" x14ac:dyDescent="0.4">
      <c r="B663" s="4">
        <v>6216</v>
      </c>
      <c r="C663" s="45" t="s">
        <v>103</v>
      </c>
      <c r="D663" s="45">
        <v>48920</v>
      </c>
      <c r="E663" s="45">
        <v>4180</v>
      </c>
      <c r="F663" s="45">
        <v>4180</v>
      </c>
      <c r="G663" s="45">
        <v>4180</v>
      </c>
      <c r="H663" s="23">
        <v>6</v>
      </c>
      <c r="I663" s="23">
        <v>2</v>
      </c>
      <c r="J663" s="53">
        <v>16</v>
      </c>
    </row>
    <row r="664" spans="2:10" ht="15" hidden="1" customHeight="1" x14ac:dyDescent="0.4">
      <c r="B664" s="4">
        <v>6217</v>
      </c>
      <c r="C664" s="45" t="s">
        <v>104</v>
      </c>
      <c r="D664" s="45">
        <v>51030</v>
      </c>
      <c r="E664" s="45">
        <v>4180</v>
      </c>
      <c r="F664" s="45">
        <v>4180</v>
      </c>
      <c r="G664" s="45">
        <v>4180</v>
      </c>
      <c r="H664" s="23">
        <v>6</v>
      </c>
      <c r="I664" s="23">
        <v>2</v>
      </c>
      <c r="J664" s="53">
        <v>17</v>
      </c>
    </row>
    <row r="665" spans="2:10" ht="15" hidden="1" customHeight="1" x14ac:dyDescent="0.4">
      <c r="B665" s="4">
        <v>6218</v>
      </c>
      <c r="C665" s="45" t="s">
        <v>105</v>
      </c>
      <c r="D665" s="45">
        <v>53130</v>
      </c>
      <c r="E665" s="45">
        <v>4180</v>
      </c>
      <c r="F665" s="45">
        <v>4180</v>
      </c>
      <c r="G665" s="45">
        <v>4180</v>
      </c>
      <c r="H665" s="23">
        <v>6</v>
      </c>
      <c r="I665" s="23">
        <v>2</v>
      </c>
      <c r="J665" s="53">
        <v>18</v>
      </c>
    </row>
    <row r="666" spans="2:10" ht="15" hidden="1" customHeight="1" x14ac:dyDescent="0.4">
      <c r="B666" s="4">
        <v>6219</v>
      </c>
      <c r="C666" s="45" t="s">
        <v>106</v>
      </c>
      <c r="D666" s="45">
        <v>55240</v>
      </c>
      <c r="E666" s="45">
        <v>4180</v>
      </c>
      <c r="F666" s="45">
        <v>4180</v>
      </c>
      <c r="G666" s="45">
        <v>4180</v>
      </c>
      <c r="H666" s="23">
        <v>6</v>
      </c>
      <c r="I666" s="23">
        <v>2</v>
      </c>
      <c r="J666" s="53">
        <v>19</v>
      </c>
    </row>
    <row r="667" spans="2:10" ht="15" hidden="1" customHeight="1" x14ac:dyDescent="0.4">
      <c r="B667" s="4">
        <v>6220</v>
      </c>
      <c r="C667" s="45" t="s">
        <v>107</v>
      </c>
      <c r="D667" s="45">
        <v>57350</v>
      </c>
      <c r="E667" s="45">
        <v>4180</v>
      </c>
      <c r="F667" s="45">
        <v>4180</v>
      </c>
      <c r="G667" s="45">
        <v>4180</v>
      </c>
      <c r="H667" s="23">
        <v>6</v>
      </c>
      <c r="I667" s="23">
        <v>2</v>
      </c>
      <c r="J667" s="53">
        <v>20</v>
      </c>
    </row>
    <row r="668" spans="2:10" ht="15" hidden="1" customHeight="1" x14ac:dyDescent="0.4">
      <c r="B668" s="4">
        <v>631</v>
      </c>
      <c r="C668" s="45" t="s">
        <v>88</v>
      </c>
      <c r="D668" s="45">
        <v>22070</v>
      </c>
      <c r="E668" s="45">
        <v>5650</v>
      </c>
      <c r="F668" s="45">
        <v>5650</v>
      </c>
      <c r="G668" s="45">
        <v>5650</v>
      </c>
      <c r="H668" s="23">
        <v>6</v>
      </c>
      <c r="I668" s="23">
        <v>3</v>
      </c>
      <c r="J668" s="53">
        <v>1</v>
      </c>
    </row>
    <row r="669" spans="2:10" ht="15" hidden="1" customHeight="1" x14ac:dyDescent="0.4">
      <c r="B669" s="4">
        <v>632</v>
      </c>
      <c r="C669" s="45" t="s">
        <v>89</v>
      </c>
      <c r="D669" s="45">
        <v>25020</v>
      </c>
      <c r="E669" s="45">
        <v>5650</v>
      </c>
      <c r="F669" s="45">
        <v>5650</v>
      </c>
      <c r="G669" s="45">
        <v>5650</v>
      </c>
      <c r="H669" s="23">
        <v>6</v>
      </c>
      <c r="I669" s="23">
        <v>3</v>
      </c>
      <c r="J669" s="53">
        <v>2</v>
      </c>
    </row>
    <row r="670" spans="2:10" ht="15" hidden="1" customHeight="1" x14ac:dyDescent="0.4">
      <c r="B670" s="4">
        <v>633</v>
      </c>
      <c r="C670" s="45" t="s">
        <v>90</v>
      </c>
      <c r="D670" s="45">
        <v>27980</v>
      </c>
      <c r="E670" s="45">
        <v>5650</v>
      </c>
      <c r="F670" s="45">
        <v>5650</v>
      </c>
      <c r="G670" s="45">
        <v>5650</v>
      </c>
      <c r="H670" s="23">
        <v>6</v>
      </c>
      <c r="I670" s="23">
        <v>3</v>
      </c>
      <c r="J670" s="53">
        <v>3</v>
      </c>
    </row>
    <row r="671" spans="2:10" ht="15" hidden="1" customHeight="1" x14ac:dyDescent="0.4">
      <c r="B671" s="4">
        <v>634</v>
      </c>
      <c r="C671" s="45" t="s">
        <v>91</v>
      </c>
      <c r="D671" s="45">
        <v>30940</v>
      </c>
      <c r="E671" s="45">
        <v>5650</v>
      </c>
      <c r="F671" s="45">
        <v>5650</v>
      </c>
      <c r="G671" s="45">
        <v>5650</v>
      </c>
      <c r="H671" s="23">
        <v>6</v>
      </c>
      <c r="I671" s="23">
        <v>3</v>
      </c>
      <c r="J671" s="53">
        <v>4</v>
      </c>
    </row>
    <row r="672" spans="2:10" ht="15" hidden="1" customHeight="1" x14ac:dyDescent="0.4">
      <c r="B672" s="4">
        <v>635</v>
      </c>
      <c r="C672" s="45" t="s">
        <v>92</v>
      </c>
      <c r="D672" s="45">
        <v>33900</v>
      </c>
      <c r="E672" s="45">
        <v>5650</v>
      </c>
      <c r="F672" s="45">
        <v>5650</v>
      </c>
      <c r="G672" s="45">
        <v>5650</v>
      </c>
      <c r="H672" s="23">
        <v>6</v>
      </c>
      <c r="I672" s="23">
        <v>3</v>
      </c>
      <c r="J672" s="53">
        <v>5</v>
      </c>
    </row>
    <row r="673" spans="2:10" ht="15" hidden="1" customHeight="1" x14ac:dyDescent="0.4">
      <c r="B673" s="4">
        <v>636</v>
      </c>
      <c r="C673" s="45" t="s">
        <v>93</v>
      </c>
      <c r="D673" s="45">
        <v>36850</v>
      </c>
      <c r="E673" s="45">
        <v>5650</v>
      </c>
      <c r="F673" s="45">
        <v>5650</v>
      </c>
      <c r="G673" s="45">
        <v>5650</v>
      </c>
      <c r="H673" s="23">
        <v>6</v>
      </c>
      <c r="I673" s="23">
        <v>3</v>
      </c>
      <c r="J673" s="53">
        <v>6</v>
      </c>
    </row>
    <row r="674" spans="2:10" ht="15" hidden="1" customHeight="1" x14ac:dyDescent="0.4">
      <c r="B674" s="4">
        <v>637</v>
      </c>
      <c r="C674" s="45" t="s">
        <v>94</v>
      </c>
      <c r="D674" s="45">
        <v>39810</v>
      </c>
      <c r="E674" s="45">
        <v>5650</v>
      </c>
      <c r="F674" s="45">
        <v>5650</v>
      </c>
      <c r="G674" s="45">
        <v>5650</v>
      </c>
      <c r="H674" s="23">
        <v>6</v>
      </c>
      <c r="I674" s="23">
        <v>3</v>
      </c>
      <c r="J674" s="53">
        <v>7</v>
      </c>
    </row>
    <row r="675" spans="2:10" ht="15" hidden="1" customHeight="1" x14ac:dyDescent="0.4">
      <c r="B675" s="4">
        <v>638</v>
      </c>
      <c r="C675" s="45" t="s">
        <v>95</v>
      </c>
      <c r="D675" s="45">
        <v>42770</v>
      </c>
      <c r="E675" s="45">
        <v>5650</v>
      </c>
      <c r="F675" s="45">
        <v>5650</v>
      </c>
      <c r="G675" s="45">
        <v>5650</v>
      </c>
      <c r="H675" s="23">
        <v>6</v>
      </c>
      <c r="I675" s="23">
        <v>3</v>
      </c>
      <c r="J675" s="53">
        <v>8</v>
      </c>
    </row>
    <row r="676" spans="2:10" ht="15" hidden="1" customHeight="1" x14ac:dyDescent="0.4">
      <c r="B676" s="4">
        <v>639</v>
      </c>
      <c r="C676" s="45" t="s">
        <v>96</v>
      </c>
      <c r="D676" s="45">
        <v>45730</v>
      </c>
      <c r="E676" s="45">
        <v>5650</v>
      </c>
      <c r="F676" s="45">
        <v>5650</v>
      </c>
      <c r="G676" s="45">
        <v>5650</v>
      </c>
      <c r="H676" s="23">
        <v>6</v>
      </c>
      <c r="I676" s="23">
        <v>3</v>
      </c>
      <c r="J676" s="53">
        <v>9</v>
      </c>
    </row>
    <row r="677" spans="2:10" ht="15" hidden="1" customHeight="1" x14ac:dyDescent="0.4">
      <c r="B677" s="4">
        <v>6310</v>
      </c>
      <c r="C677" s="45" t="s">
        <v>97</v>
      </c>
      <c r="D677" s="45">
        <v>48680</v>
      </c>
      <c r="E677" s="45">
        <v>5650</v>
      </c>
      <c r="F677" s="45">
        <v>5650</v>
      </c>
      <c r="G677" s="45">
        <v>5650</v>
      </c>
      <c r="H677" s="23">
        <v>6</v>
      </c>
      <c r="I677" s="23">
        <v>3</v>
      </c>
      <c r="J677" s="53">
        <v>10</v>
      </c>
    </row>
    <row r="678" spans="2:10" ht="15" hidden="1" customHeight="1" x14ac:dyDescent="0.4">
      <c r="B678" s="4">
        <v>6311</v>
      </c>
      <c r="C678" s="45" t="s">
        <v>98</v>
      </c>
      <c r="D678" s="45">
        <v>51550</v>
      </c>
      <c r="E678" s="45">
        <v>5650</v>
      </c>
      <c r="F678" s="45">
        <v>5650</v>
      </c>
      <c r="G678" s="45">
        <v>5650</v>
      </c>
      <c r="H678" s="23">
        <v>6</v>
      </c>
      <c r="I678" s="23">
        <v>3</v>
      </c>
      <c r="J678" s="53">
        <v>11</v>
      </c>
    </row>
    <row r="679" spans="2:10" ht="15" hidden="1" customHeight="1" x14ac:dyDescent="0.4">
      <c r="B679" s="4">
        <v>6312</v>
      </c>
      <c r="C679" s="45" t="s">
        <v>99</v>
      </c>
      <c r="D679" s="45">
        <v>54420</v>
      </c>
      <c r="E679" s="45">
        <v>5650</v>
      </c>
      <c r="F679" s="45">
        <v>5650</v>
      </c>
      <c r="G679" s="45">
        <v>5650</v>
      </c>
      <c r="H679" s="23">
        <v>6</v>
      </c>
      <c r="I679" s="23">
        <v>3</v>
      </c>
      <c r="J679" s="53">
        <v>12</v>
      </c>
    </row>
    <row r="680" spans="2:10" ht="15" hidden="1" customHeight="1" x14ac:dyDescent="0.4">
      <c r="B680" s="4">
        <v>6313</v>
      </c>
      <c r="C680" s="45" t="s">
        <v>100</v>
      </c>
      <c r="D680" s="45">
        <v>57290</v>
      </c>
      <c r="E680" s="45">
        <v>5650</v>
      </c>
      <c r="F680" s="45">
        <v>5650</v>
      </c>
      <c r="G680" s="45">
        <v>5650</v>
      </c>
      <c r="H680" s="23">
        <v>6</v>
      </c>
      <c r="I680" s="23">
        <v>3</v>
      </c>
      <c r="J680" s="53">
        <v>13</v>
      </c>
    </row>
    <row r="681" spans="2:10" ht="15" hidden="1" customHeight="1" x14ac:dyDescent="0.4">
      <c r="B681" s="4">
        <v>6314</v>
      </c>
      <c r="C681" s="45" t="s">
        <v>101</v>
      </c>
      <c r="D681" s="45">
        <v>60160</v>
      </c>
      <c r="E681" s="45">
        <v>5650</v>
      </c>
      <c r="F681" s="45">
        <v>5650</v>
      </c>
      <c r="G681" s="45">
        <v>5650</v>
      </c>
      <c r="H681" s="23">
        <v>6</v>
      </c>
      <c r="I681" s="23">
        <v>3</v>
      </c>
      <c r="J681" s="53">
        <v>14</v>
      </c>
    </row>
    <row r="682" spans="2:10" ht="15" hidden="1" customHeight="1" x14ac:dyDescent="0.4">
      <c r="B682" s="4">
        <v>6315</v>
      </c>
      <c r="C682" s="45" t="s">
        <v>102</v>
      </c>
      <c r="D682" s="45">
        <v>63030</v>
      </c>
      <c r="E682" s="45">
        <v>5650</v>
      </c>
      <c r="F682" s="45">
        <v>5650</v>
      </c>
      <c r="G682" s="45">
        <v>5650</v>
      </c>
      <c r="H682" s="23">
        <v>6</v>
      </c>
      <c r="I682" s="23">
        <v>3</v>
      </c>
      <c r="J682" s="53">
        <v>15</v>
      </c>
    </row>
    <row r="683" spans="2:10" ht="15" hidden="1" customHeight="1" x14ac:dyDescent="0.4">
      <c r="B683" s="4">
        <v>6316</v>
      </c>
      <c r="C683" s="45" t="s">
        <v>103</v>
      </c>
      <c r="D683" s="45">
        <v>65890</v>
      </c>
      <c r="E683" s="45">
        <v>5650</v>
      </c>
      <c r="F683" s="45">
        <v>5650</v>
      </c>
      <c r="G683" s="45">
        <v>5650</v>
      </c>
      <c r="H683" s="23">
        <v>6</v>
      </c>
      <c r="I683" s="23">
        <v>3</v>
      </c>
      <c r="J683" s="53">
        <v>16</v>
      </c>
    </row>
    <row r="684" spans="2:10" ht="15" hidden="1" customHeight="1" x14ac:dyDescent="0.4">
      <c r="B684" s="4">
        <v>6317</v>
      </c>
      <c r="C684" s="45" t="s">
        <v>104</v>
      </c>
      <c r="D684" s="45">
        <v>68760</v>
      </c>
      <c r="E684" s="45">
        <v>5650</v>
      </c>
      <c r="F684" s="45">
        <v>5650</v>
      </c>
      <c r="G684" s="45">
        <v>5650</v>
      </c>
      <c r="H684" s="23">
        <v>6</v>
      </c>
      <c r="I684" s="23">
        <v>3</v>
      </c>
      <c r="J684" s="53">
        <v>17</v>
      </c>
    </row>
    <row r="685" spans="2:10" ht="15" hidden="1" customHeight="1" x14ac:dyDescent="0.4">
      <c r="B685" s="4">
        <v>6318</v>
      </c>
      <c r="C685" s="45" t="s">
        <v>105</v>
      </c>
      <c r="D685" s="45">
        <v>71630</v>
      </c>
      <c r="E685" s="45">
        <v>5650</v>
      </c>
      <c r="F685" s="45">
        <v>5650</v>
      </c>
      <c r="G685" s="45">
        <v>5650</v>
      </c>
      <c r="H685" s="23">
        <v>6</v>
      </c>
      <c r="I685" s="23">
        <v>3</v>
      </c>
      <c r="J685" s="53">
        <v>18</v>
      </c>
    </row>
    <row r="686" spans="2:10" ht="15" hidden="1" customHeight="1" x14ac:dyDescent="0.4">
      <c r="B686" s="4">
        <v>6319</v>
      </c>
      <c r="C686" s="45" t="s">
        <v>106</v>
      </c>
      <c r="D686" s="45">
        <v>74500</v>
      </c>
      <c r="E686" s="45">
        <v>5650</v>
      </c>
      <c r="F686" s="45">
        <v>5650</v>
      </c>
      <c r="G686" s="45">
        <v>5650</v>
      </c>
      <c r="H686" s="23">
        <v>6</v>
      </c>
      <c r="I686" s="23">
        <v>3</v>
      </c>
      <c r="J686" s="53">
        <v>19</v>
      </c>
    </row>
    <row r="687" spans="2:10" ht="15" hidden="1" customHeight="1" x14ac:dyDescent="0.4">
      <c r="B687" s="4">
        <v>6320</v>
      </c>
      <c r="C687" s="45" t="s">
        <v>107</v>
      </c>
      <c r="D687" s="45">
        <v>77370</v>
      </c>
      <c r="E687" s="45">
        <v>5650</v>
      </c>
      <c r="F687" s="45">
        <v>5650</v>
      </c>
      <c r="G687" s="45">
        <v>5650</v>
      </c>
      <c r="H687" s="23">
        <v>6</v>
      </c>
      <c r="I687" s="23">
        <v>3</v>
      </c>
      <c r="J687" s="53">
        <v>20</v>
      </c>
    </row>
    <row r="688" spans="2:10" ht="15" hidden="1" customHeight="1" x14ac:dyDescent="0.4">
      <c r="B688" s="4">
        <v>641</v>
      </c>
      <c r="C688" s="45" t="s">
        <v>88</v>
      </c>
      <c r="D688" s="45">
        <v>27890</v>
      </c>
      <c r="E688" s="45">
        <v>7560</v>
      </c>
      <c r="F688" s="45">
        <v>7560</v>
      </c>
      <c r="G688" s="45">
        <v>7560</v>
      </c>
      <c r="H688" s="23">
        <v>6</v>
      </c>
      <c r="I688" s="23">
        <v>4</v>
      </c>
      <c r="J688" s="53">
        <v>1</v>
      </c>
    </row>
    <row r="689" spans="2:10" ht="15" hidden="1" customHeight="1" x14ac:dyDescent="0.4">
      <c r="B689" s="4">
        <v>642</v>
      </c>
      <c r="C689" s="45" t="s">
        <v>89</v>
      </c>
      <c r="D689" s="45">
        <v>31870</v>
      </c>
      <c r="E689" s="45">
        <v>7560</v>
      </c>
      <c r="F689" s="45">
        <v>7560</v>
      </c>
      <c r="G689" s="45">
        <v>7560</v>
      </c>
      <c r="H689" s="23">
        <v>6</v>
      </c>
      <c r="I689" s="23">
        <v>4</v>
      </c>
      <c r="J689" s="53">
        <v>2</v>
      </c>
    </row>
    <row r="690" spans="2:10" ht="15" hidden="1" customHeight="1" x14ac:dyDescent="0.4">
      <c r="B690" s="4">
        <v>643</v>
      </c>
      <c r="C690" s="45" t="s">
        <v>90</v>
      </c>
      <c r="D690" s="45">
        <v>35840</v>
      </c>
      <c r="E690" s="45">
        <v>7560</v>
      </c>
      <c r="F690" s="45">
        <v>7560</v>
      </c>
      <c r="G690" s="45">
        <v>7560</v>
      </c>
      <c r="H690" s="23">
        <v>6</v>
      </c>
      <c r="I690" s="23">
        <v>4</v>
      </c>
      <c r="J690" s="53">
        <v>3</v>
      </c>
    </row>
    <row r="691" spans="2:10" ht="15" hidden="1" customHeight="1" x14ac:dyDescent="0.4">
      <c r="B691" s="4">
        <v>644</v>
      </c>
      <c r="C691" s="45" t="s">
        <v>91</v>
      </c>
      <c r="D691" s="45">
        <v>39810</v>
      </c>
      <c r="E691" s="45">
        <v>7560</v>
      </c>
      <c r="F691" s="45">
        <v>7560</v>
      </c>
      <c r="G691" s="45">
        <v>7560</v>
      </c>
      <c r="H691" s="23">
        <v>6</v>
      </c>
      <c r="I691" s="23">
        <v>4</v>
      </c>
      <c r="J691" s="53">
        <v>4</v>
      </c>
    </row>
    <row r="692" spans="2:10" ht="15" hidden="1" customHeight="1" x14ac:dyDescent="0.4">
      <c r="B692" s="4">
        <v>645</v>
      </c>
      <c r="C692" s="45" t="s">
        <v>92</v>
      </c>
      <c r="D692" s="45">
        <v>43780</v>
      </c>
      <c r="E692" s="45">
        <v>7560</v>
      </c>
      <c r="F692" s="45">
        <v>7560</v>
      </c>
      <c r="G692" s="45">
        <v>7560</v>
      </c>
      <c r="H692" s="23">
        <v>6</v>
      </c>
      <c r="I692" s="23">
        <v>4</v>
      </c>
      <c r="J692" s="53">
        <v>5</v>
      </c>
    </row>
    <row r="693" spans="2:10" ht="15" hidden="1" customHeight="1" x14ac:dyDescent="0.4">
      <c r="B693" s="4">
        <v>646</v>
      </c>
      <c r="C693" s="45" t="s">
        <v>93</v>
      </c>
      <c r="D693" s="45">
        <v>47760</v>
      </c>
      <c r="E693" s="45">
        <v>7560</v>
      </c>
      <c r="F693" s="45">
        <v>7560</v>
      </c>
      <c r="G693" s="45">
        <v>7560</v>
      </c>
      <c r="H693" s="23">
        <v>6</v>
      </c>
      <c r="I693" s="23">
        <v>4</v>
      </c>
      <c r="J693" s="53">
        <v>6</v>
      </c>
    </row>
    <row r="694" spans="2:10" ht="15" hidden="1" customHeight="1" x14ac:dyDescent="0.4">
      <c r="B694" s="4">
        <v>647</v>
      </c>
      <c r="C694" s="45" t="s">
        <v>94</v>
      </c>
      <c r="D694" s="45">
        <v>51730</v>
      </c>
      <c r="E694" s="45">
        <v>7560</v>
      </c>
      <c r="F694" s="45">
        <v>7560</v>
      </c>
      <c r="G694" s="45">
        <v>7560</v>
      </c>
      <c r="H694" s="23">
        <v>6</v>
      </c>
      <c r="I694" s="23">
        <v>4</v>
      </c>
      <c r="J694" s="53">
        <v>7</v>
      </c>
    </row>
    <row r="695" spans="2:10" ht="15" hidden="1" customHeight="1" x14ac:dyDescent="0.4">
      <c r="B695" s="4">
        <v>648</v>
      </c>
      <c r="C695" s="45" t="s">
        <v>95</v>
      </c>
      <c r="D695" s="45">
        <v>55700</v>
      </c>
      <c r="E695" s="45">
        <v>7560</v>
      </c>
      <c r="F695" s="45">
        <v>7560</v>
      </c>
      <c r="G695" s="45">
        <v>7560</v>
      </c>
      <c r="H695" s="23">
        <v>6</v>
      </c>
      <c r="I695" s="23">
        <v>4</v>
      </c>
      <c r="J695" s="53">
        <v>8</v>
      </c>
    </row>
    <row r="696" spans="2:10" ht="15" hidden="1" customHeight="1" x14ac:dyDescent="0.4">
      <c r="B696" s="4">
        <v>649</v>
      </c>
      <c r="C696" s="45" t="s">
        <v>96</v>
      </c>
      <c r="D696" s="45">
        <v>59670</v>
      </c>
      <c r="E696" s="45">
        <v>7560</v>
      </c>
      <c r="F696" s="45">
        <v>7560</v>
      </c>
      <c r="G696" s="45">
        <v>7560</v>
      </c>
      <c r="H696" s="23">
        <v>6</v>
      </c>
      <c r="I696" s="23">
        <v>4</v>
      </c>
      <c r="J696" s="53">
        <v>9</v>
      </c>
    </row>
    <row r="697" spans="2:10" ht="15" hidden="1" customHeight="1" x14ac:dyDescent="0.4">
      <c r="B697" s="4">
        <v>6410</v>
      </c>
      <c r="C697" s="45" t="s">
        <v>97</v>
      </c>
      <c r="D697" s="45">
        <v>63650</v>
      </c>
      <c r="E697" s="45">
        <v>7560</v>
      </c>
      <c r="F697" s="45">
        <v>7560</v>
      </c>
      <c r="G697" s="45">
        <v>7560</v>
      </c>
      <c r="H697" s="23">
        <v>6</v>
      </c>
      <c r="I697" s="23">
        <v>4</v>
      </c>
      <c r="J697" s="53">
        <v>10</v>
      </c>
    </row>
    <row r="698" spans="2:10" ht="15" hidden="1" customHeight="1" x14ac:dyDescent="0.4">
      <c r="B698" s="4">
        <v>6411</v>
      </c>
      <c r="C698" s="45" t="s">
        <v>98</v>
      </c>
      <c r="D698" s="45">
        <v>67490</v>
      </c>
      <c r="E698" s="45">
        <v>7560</v>
      </c>
      <c r="F698" s="45">
        <v>7560</v>
      </c>
      <c r="G698" s="45">
        <v>7560</v>
      </c>
      <c r="H698" s="23">
        <v>6</v>
      </c>
      <c r="I698" s="23">
        <v>4</v>
      </c>
      <c r="J698" s="53">
        <v>11</v>
      </c>
    </row>
    <row r="699" spans="2:10" ht="15" hidden="1" customHeight="1" x14ac:dyDescent="0.4">
      <c r="B699" s="4">
        <v>6412</v>
      </c>
      <c r="C699" s="45" t="s">
        <v>99</v>
      </c>
      <c r="D699" s="45">
        <v>71330</v>
      </c>
      <c r="E699" s="45">
        <v>7560</v>
      </c>
      <c r="F699" s="45">
        <v>7560</v>
      </c>
      <c r="G699" s="45">
        <v>7560</v>
      </c>
      <c r="H699" s="23">
        <v>6</v>
      </c>
      <c r="I699" s="23">
        <v>4</v>
      </c>
      <c r="J699" s="53">
        <v>12</v>
      </c>
    </row>
    <row r="700" spans="2:10" ht="15" hidden="1" customHeight="1" x14ac:dyDescent="0.4">
      <c r="B700" s="4">
        <v>6413</v>
      </c>
      <c r="C700" s="45" t="s">
        <v>100</v>
      </c>
      <c r="D700" s="45">
        <v>75170</v>
      </c>
      <c r="E700" s="45">
        <v>7560</v>
      </c>
      <c r="F700" s="45">
        <v>7560</v>
      </c>
      <c r="G700" s="45">
        <v>7560</v>
      </c>
      <c r="H700" s="23">
        <v>6</v>
      </c>
      <c r="I700" s="23">
        <v>4</v>
      </c>
      <c r="J700" s="53">
        <v>13</v>
      </c>
    </row>
    <row r="701" spans="2:10" ht="15" hidden="1" customHeight="1" x14ac:dyDescent="0.4">
      <c r="B701" s="4">
        <v>6414</v>
      </c>
      <c r="C701" s="45" t="s">
        <v>101</v>
      </c>
      <c r="D701" s="45">
        <v>79010</v>
      </c>
      <c r="E701" s="45">
        <v>7560</v>
      </c>
      <c r="F701" s="45">
        <v>7560</v>
      </c>
      <c r="G701" s="45">
        <v>7560</v>
      </c>
      <c r="H701" s="23">
        <v>6</v>
      </c>
      <c r="I701" s="23">
        <v>4</v>
      </c>
      <c r="J701" s="53">
        <v>14</v>
      </c>
    </row>
    <row r="702" spans="2:10" ht="15" hidden="1" customHeight="1" x14ac:dyDescent="0.4">
      <c r="B702" s="4">
        <v>6415</v>
      </c>
      <c r="C702" s="45" t="s">
        <v>102</v>
      </c>
      <c r="D702" s="45">
        <v>82850</v>
      </c>
      <c r="E702" s="45">
        <v>7560</v>
      </c>
      <c r="F702" s="45">
        <v>7560</v>
      </c>
      <c r="G702" s="45">
        <v>7560</v>
      </c>
      <c r="H702" s="23">
        <v>6</v>
      </c>
      <c r="I702" s="23">
        <v>4</v>
      </c>
      <c r="J702" s="53">
        <v>15</v>
      </c>
    </row>
    <row r="703" spans="2:10" ht="15" hidden="1" customHeight="1" x14ac:dyDescent="0.4">
      <c r="B703" s="4">
        <v>6416</v>
      </c>
      <c r="C703" s="45" t="s">
        <v>103</v>
      </c>
      <c r="D703" s="45">
        <v>86690</v>
      </c>
      <c r="E703" s="45">
        <v>7560</v>
      </c>
      <c r="F703" s="45">
        <v>7560</v>
      </c>
      <c r="G703" s="45">
        <v>7560</v>
      </c>
      <c r="H703" s="23">
        <v>6</v>
      </c>
      <c r="I703" s="23">
        <v>4</v>
      </c>
      <c r="J703" s="53">
        <v>16</v>
      </c>
    </row>
    <row r="704" spans="2:10" ht="15" hidden="1" customHeight="1" x14ac:dyDescent="0.4">
      <c r="B704" s="4">
        <v>6417</v>
      </c>
      <c r="C704" s="45" t="s">
        <v>104</v>
      </c>
      <c r="D704" s="45">
        <v>90530</v>
      </c>
      <c r="E704" s="45">
        <v>7560</v>
      </c>
      <c r="F704" s="45">
        <v>7560</v>
      </c>
      <c r="G704" s="45">
        <v>7560</v>
      </c>
      <c r="H704" s="23">
        <v>6</v>
      </c>
      <c r="I704" s="23">
        <v>4</v>
      </c>
      <c r="J704" s="53">
        <v>17</v>
      </c>
    </row>
    <row r="705" spans="2:10" ht="15" hidden="1" customHeight="1" x14ac:dyDescent="0.4">
      <c r="B705" s="4">
        <v>6418</v>
      </c>
      <c r="C705" s="45" t="s">
        <v>105</v>
      </c>
      <c r="D705" s="45">
        <v>94370</v>
      </c>
      <c r="E705" s="45">
        <v>7560</v>
      </c>
      <c r="F705" s="45">
        <v>7560</v>
      </c>
      <c r="G705" s="45">
        <v>7560</v>
      </c>
      <c r="H705" s="23">
        <v>6</v>
      </c>
      <c r="I705" s="23">
        <v>4</v>
      </c>
      <c r="J705" s="53">
        <v>18</v>
      </c>
    </row>
    <row r="706" spans="2:10" ht="15" hidden="1" customHeight="1" x14ac:dyDescent="0.4">
      <c r="B706" s="4">
        <v>6419</v>
      </c>
      <c r="C706" s="45" t="s">
        <v>106</v>
      </c>
      <c r="D706" s="45">
        <v>98210</v>
      </c>
      <c r="E706" s="45">
        <v>7560</v>
      </c>
      <c r="F706" s="45">
        <v>7560</v>
      </c>
      <c r="G706" s="45">
        <v>7560</v>
      </c>
      <c r="H706" s="23">
        <v>6</v>
      </c>
      <c r="I706" s="23">
        <v>4</v>
      </c>
      <c r="J706" s="53">
        <v>19</v>
      </c>
    </row>
    <row r="707" spans="2:10" ht="15" hidden="1" customHeight="1" x14ac:dyDescent="0.4">
      <c r="B707" s="4">
        <v>6420</v>
      </c>
      <c r="C707" s="45" t="s">
        <v>107</v>
      </c>
      <c r="D707" s="45">
        <v>102050</v>
      </c>
      <c r="E707" s="45">
        <v>7560</v>
      </c>
      <c r="F707" s="45">
        <v>7560</v>
      </c>
      <c r="G707" s="45">
        <v>7560</v>
      </c>
      <c r="H707" s="23">
        <v>6</v>
      </c>
      <c r="I707" s="23">
        <v>4</v>
      </c>
      <c r="J707" s="53">
        <v>20</v>
      </c>
    </row>
    <row r="708" spans="2:10" ht="15" hidden="1" customHeight="1" x14ac:dyDescent="0.4">
      <c r="B708" s="4">
        <v>711</v>
      </c>
      <c r="C708" s="45" t="s">
        <v>88</v>
      </c>
      <c r="D708" s="4">
        <v>13850</v>
      </c>
      <c r="E708" s="45">
        <v>3470</v>
      </c>
      <c r="F708" s="45">
        <v>3470</v>
      </c>
      <c r="G708" s="45">
        <v>3470</v>
      </c>
      <c r="H708" s="23">
        <v>7</v>
      </c>
      <c r="I708" s="23">
        <v>1</v>
      </c>
      <c r="J708" s="53">
        <v>1</v>
      </c>
    </row>
    <row r="709" spans="2:10" ht="15" hidden="1" customHeight="1" x14ac:dyDescent="0.4">
      <c r="B709" s="4">
        <v>712</v>
      </c>
      <c r="C709" s="45" t="s">
        <v>89</v>
      </c>
      <c r="D709" s="4">
        <v>15610</v>
      </c>
      <c r="E709" s="45">
        <v>3470</v>
      </c>
      <c r="F709" s="45">
        <v>3470</v>
      </c>
      <c r="G709" s="45">
        <v>3470</v>
      </c>
      <c r="H709" s="23">
        <v>7</v>
      </c>
      <c r="I709" s="23">
        <v>1</v>
      </c>
      <c r="J709" s="53">
        <v>2</v>
      </c>
    </row>
    <row r="710" spans="2:10" ht="15" hidden="1" customHeight="1" x14ac:dyDescent="0.4">
      <c r="B710" s="4">
        <v>713</v>
      </c>
      <c r="C710" s="45" t="s">
        <v>90</v>
      </c>
      <c r="D710" s="4">
        <v>17360</v>
      </c>
      <c r="E710" s="45">
        <v>3470</v>
      </c>
      <c r="F710" s="45">
        <v>3470</v>
      </c>
      <c r="G710" s="45">
        <v>3470</v>
      </c>
      <c r="H710" s="23">
        <v>7</v>
      </c>
      <c r="I710" s="23">
        <v>1</v>
      </c>
      <c r="J710" s="53">
        <v>3</v>
      </c>
    </row>
    <row r="711" spans="2:10" ht="15" hidden="1" customHeight="1" x14ac:dyDescent="0.4">
      <c r="B711" s="4">
        <v>714</v>
      </c>
      <c r="C711" s="45" t="s">
        <v>91</v>
      </c>
      <c r="D711" s="4">
        <v>19120</v>
      </c>
      <c r="E711" s="45">
        <v>3470</v>
      </c>
      <c r="F711" s="45">
        <v>3470</v>
      </c>
      <c r="G711" s="45">
        <v>3470</v>
      </c>
      <c r="H711" s="23">
        <v>7</v>
      </c>
      <c r="I711" s="23">
        <v>1</v>
      </c>
      <c r="J711" s="53">
        <v>4</v>
      </c>
    </row>
    <row r="712" spans="2:10" ht="15" hidden="1" customHeight="1" x14ac:dyDescent="0.4">
      <c r="B712" s="4">
        <v>715</v>
      </c>
      <c r="C712" s="45" t="s">
        <v>92</v>
      </c>
      <c r="D712" s="4">
        <v>20870</v>
      </c>
      <c r="E712" s="45">
        <v>3470</v>
      </c>
      <c r="F712" s="45">
        <v>3470</v>
      </c>
      <c r="G712" s="45">
        <v>3470</v>
      </c>
      <c r="H712" s="23">
        <v>7</v>
      </c>
      <c r="I712" s="23">
        <v>1</v>
      </c>
      <c r="J712" s="53">
        <v>5</v>
      </c>
    </row>
    <row r="713" spans="2:10" ht="15" hidden="1" customHeight="1" x14ac:dyDescent="0.4">
      <c r="B713" s="4">
        <v>716</v>
      </c>
      <c r="C713" s="45" t="s">
        <v>93</v>
      </c>
      <c r="D713" s="4">
        <v>22630</v>
      </c>
      <c r="E713" s="45">
        <v>3470</v>
      </c>
      <c r="F713" s="45">
        <v>3470</v>
      </c>
      <c r="G713" s="45">
        <v>3470</v>
      </c>
      <c r="H713" s="23">
        <v>7</v>
      </c>
      <c r="I713" s="23">
        <v>1</v>
      </c>
      <c r="J713" s="53">
        <v>6</v>
      </c>
    </row>
    <row r="714" spans="2:10" ht="15" hidden="1" customHeight="1" x14ac:dyDescent="0.4">
      <c r="B714" s="4">
        <v>717</v>
      </c>
      <c r="C714" s="45" t="s">
        <v>94</v>
      </c>
      <c r="D714" s="4">
        <v>24380</v>
      </c>
      <c r="E714" s="45">
        <v>3470</v>
      </c>
      <c r="F714" s="45">
        <v>3470</v>
      </c>
      <c r="G714" s="45">
        <v>3470</v>
      </c>
      <c r="H714" s="23">
        <v>7</v>
      </c>
      <c r="I714" s="23">
        <v>1</v>
      </c>
      <c r="J714" s="53">
        <v>7</v>
      </c>
    </row>
    <row r="715" spans="2:10" ht="15" hidden="1" customHeight="1" x14ac:dyDescent="0.4">
      <c r="B715" s="4">
        <v>718</v>
      </c>
      <c r="C715" s="45" t="s">
        <v>95</v>
      </c>
      <c r="D715" s="4">
        <v>26140</v>
      </c>
      <c r="E715" s="45">
        <v>3470</v>
      </c>
      <c r="F715" s="45">
        <v>3470</v>
      </c>
      <c r="G715" s="45">
        <v>3470</v>
      </c>
      <c r="H715" s="23">
        <v>7</v>
      </c>
      <c r="I715" s="23">
        <v>1</v>
      </c>
      <c r="J715" s="53">
        <v>8</v>
      </c>
    </row>
    <row r="716" spans="2:10" ht="15" hidden="1" customHeight="1" x14ac:dyDescent="0.4">
      <c r="B716" s="4">
        <v>719</v>
      </c>
      <c r="C716" s="45" t="s">
        <v>96</v>
      </c>
      <c r="D716" s="4">
        <v>27900</v>
      </c>
      <c r="E716" s="45">
        <v>3470</v>
      </c>
      <c r="F716" s="45">
        <v>3470</v>
      </c>
      <c r="G716" s="45">
        <v>3470</v>
      </c>
      <c r="H716" s="23">
        <v>7</v>
      </c>
      <c r="I716" s="23">
        <v>1</v>
      </c>
      <c r="J716" s="53">
        <v>9</v>
      </c>
    </row>
    <row r="717" spans="2:10" ht="15" hidden="1" customHeight="1" x14ac:dyDescent="0.4">
      <c r="B717" s="4">
        <v>7110</v>
      </c>
      <c r="C717" s="45" t="s">
        <v>97</v>
      </c>
      <c r="D717" s="4">
        <v>29650</v>
      </c>
      <c r="E717" s="45">
        <v>3470</v>
      </c>
      <c r="F717" s="45">
        <v>3470</v>
      </c>
      <c r="G717" s="45">
        <v>3470</v>
      </c>
      <c r="H717" s="23">
        <v>7</v>
      </c>
      <c r="I717" s="23">
        <v>1</v>
      </c>
      <c r="J717" s="53">
        <v>10</v>
      </c>
    </row>
    <row r="718" spans="2:10" ht="15" hidden="1" customHeight="1" x14ac:dyDescent="0.4">
      <c r="B718" s="4">
        <v>7111</v>
      </c>
      <c r="C718" s="45" t="s">
        <v>98</v>
      </c>
      <c r="D718" s="4">
        <v>31400</v>
      </c>
      <c r="E718" s="45">
        <v>3470</v>
      </c>
      <c r="F718" s="45">
        <v>3470</v>
      </c>
      <c r="G718" s="45">
        <v>3470</v>
      </c>
      <c r="H718" s="23">
        <v>7</v>
      </c>
      <c r="I718" s="23">
        <v>1</v>
      </c>
      <c r="J718" s="53">
        <v>11</v>
      </c>
    </row>
    <row r="719" spans="2:10" ht="15" hidden="1" customHeight="1" x14ac:dyDescent="0.4">
      <c r="B719" s="4">
        <v>7112</v>
      </c>
      <c r="C719" s="45" t="s">
        <v>99</v>
      </c>
      <c r="D719" s="4">
        <v>33140</v>
      </c>
      <c r="E719" s="45">
        <v>3470</v>
      </c>
      <c r="F719" s="45">
        <v>3470</v>
      </c>
      <c r="G719" s="45">
        <v>3470</v>
      </c>
      <c r="H719" s="23">
        <v>7</v>
      </c>
      <c r="I719" s="23">
        <v>1</v>
      </c>
      <c r="J719" s="53">
        <v>12</v>
      </c>
    </row>
    <row r="720" spans="2:10" ht="15" hidden="1" customHeight="1" x14ac:dyDescent="0.4">
      <c r="B720" s="4">
        <v>7113</v>
      </c>
      <c r="C720" s="45" t="s">
        <v>100</v>
      </c>
      <c r="D720" s="4">
        <v>34880</v>
      </c>
      <c r="E720" s="45">
        <v>3470</v>
      </c>
      <c r="F720" s="45">
        <v>3470</v>
      </c>
      <c r="G720" s="45">
        <v>3470</v>
      </c>
      <c r="H720" s="23">
        <v>7</v>
      </c>
      <c r="I720" s="23">
        <v>1</v>
      </c>
      <c r="J720" s="53">
        <v>13</v>
      </c>
    </row>
    <row r="721" spans="2:10" ht="15" hidden="1" customHeight="1" x14ac:dyDescent="0.4">
      <c r="B721" s="4">
        <v>7114</v>
      </c>
      <c r="C721" s="45" t="s">
        <v>101</v>
      </c>
      <c r="D721" s="4">
        <v>36630</v>
      </c>
      <c r="E721" s="45">
        <v>3470</v>
      </c>
      <c r="F721" s="45">
        <v>3470</v>
      </c>
      <c r="G721" s="45">
        <v>3470</v>
      </c>
      <c r="H721" s="23">
        <v>7</v>
      </c>
      <c r="I721" s="23">
        <v>1</v>
      </c>
      <c r="J721" s="53">
        <v>14</v>
      </c>
    </row>
    <row r="722" spans="2:10" ht="15" hidden="1" customHeight="1" x14ac:dyDescent="0.4">
      <c r="B722" s="4">
        <v>7115</v>
      </c>
      <c r="C722" s="45" t="s">
        <v>102</v>
      </c>
      <c r="D722" s="4">
        <v>38370</v>
      </c>
      <c r="E722" s="45">
        <v>3470</v>
      </c>
      <c r="F722" s="45">
        <v>3470</v>
      </c>
      <c r="G722" s="45">
        <v>3470</v>
      </c>
      <c r="H722" s="23">
        <v>7</v>
      </c>
      <c r="I722" s="23">
        <v>1</v>
      </c>
      <c r="J722" s="53">
        <v>15</v>
      </c>
    </row>
    <row r="723" spans="2:10" ht="15" hidden="1" customHeight="1" x14ac:dyDescent="0.4">
      <c r="B723" s="4">
        <v>7116</v>
      </c>
      <c r="C723" s="45" t="s">
        <v>103</v>
      </c>
      <c r="D723" s="4">
        <v>40110</v>
      </c>
      <c r="E723" s="45">
        <v>3470</v>
      </c>
      <c r="F723" s="45">
        <v>3470</v>
      </c>
      <c r="G723" s="45">
        <v>3470</v>
      </c>
      <c r="H723" s="23">
        <v>7</v>
      </c>
      <c r="I723" s="23">
        <v>1</v>
      </c>
      <c r="J723" s="53">
        <v>16</v>
      </c>
    </row>
    <row r="724" spans="2:10" ht="15" hidden="1" customHeight="1" x14ac:dyDescent="0.4">
      <c r="B724" s="4">
        <v>7117</v>
      </c>
      <c r="C724" s="45" t="s">
        <v>104</v>
      </c>
      <c r="D724" s="4">
        <v>41860</v>
      </c>
      <c r="E724" s="45">
        <v>3470</v>
      </c>
      <c r="F724" s="45">
        <v>3470</v>
      </c>
      <c r="G724" s="45">
        <v>3470</v>
      </c>
      <c r="H724" s="23">
        <v>7</v>
      </c>
      <c r="I724" s="23">
        <v>1</v>
      </c>
      <c r="J724" s="53">
        <v>17</v>
      </c>
    </row>
    <row r="725" spans="2:10" ht="15" hidden="1" customHeight="1" x14ac:dyDescent="0.4">
      <c r="B725" s="4">
        <v>7118</v>
      </c>
      <c r="C725" s="45" t="s">
        <v>105</v>
      </c>
      <c r="D725" s="4">
        <v>43600</v>
      </c>
      <c r="E725" s="45">
        <v>3470</v>
      </c>
      <c r="F725" s="45">
        <v>3470</v>
      </c>
      <c r="G725" s="45">
        <v>3470</v>
      </c>
      <c r="H725" s="23">
        <v>7</v>
      </c>
      <c r="I725" s="23">
        <v>1</v>
      </c>
      <c r="J725" s="53">
        <v>18</v>
      </c>
    </row>
    <row r="726" spans="2:10" ht="15" hidden="1" customHeight="1" x14ac:dyDescent="0.4">
      <c r="B726" s="4">
        <v>7119</v>
      </c>
      <c r="C726" s="45" t="s">
        <v>106</v>
      </c>
      <c r="D726" s="4">
        <v>45340</v>
      </c>
      <c r="E726" s="45">
        <v>3470</v>
      </c>
      <c r="F726" s="45">
        <v>3470</v>
      </c>
      <c r="G726" s="45">
        <v>3470</v>
      </c>
      <c r="H726" s="23">
        <v>7</v>
      </c>
      <c r="I726" s="23">
        <v>1</v>
      </c>
      <c r="J726" s="53">
        <v>19</v>
      </c>
    </row>
    <row r="727" spans="2:10" ht="15" hidden="1" customHeight="1" x14ac:dyDescent="0.4">
      <c r="B727" s="4">
        <v>7120</v>
      </c>
      <c r="C727" s="45" t="s">
        <v>107</v>
      </c>
      <c r="D727" s="4">
        <v>47090</v>
      </c>
      <c r="E727" s="45">
        <v>3470</v>
      </c>
      <c r="F727" s="45">
        <v>3470</v>
      </c>
      <c r="G727" s="45">
        <v>3470</v>
      </c>
      <c r="H727" s="23">
        <v>7</v>
      </c>
      <c r="I727" s="23">
        <v>1</v>
      </c>
      <c r="J727" s="53">
        <v>20</v>
      </c>
    </row>
    <row r="728" spans="2:10" ht="15" hidden="1" customHeight="1" x14ac:dyDescent="0.4">
      <c r="B728" s="4">
        <v>721</v>
      </c>
      <c r="C728" s="45" t="s">
        <v>88</v>
      </c>
      <c r="D728" s="4">
        <v>16160</v>
      </c>
      <c r="E728" s="45">
        <v>4000</v>
      </c>
      <c r="F728" s="45">
        <v>4000</v>
      </c>
      <c r="G728" s="45">
        <v>4000</v>
      </c>
      <c r="H728" s="23">
        <v>7</v>
      </c>
      <c r="I728" s="23">
        <v>2</v>
      </c>
      <c r="J728" s="53">
        <v>1</v>
      </c>
    </row>
    <row r="729" spans="2:10" ht="15" hidden="1" customHeight="1" x14ac:dyDescent="0.4">
      <c r="B729" s="4">
        <v>722</v>
      </c>
      <c r="C729" s="45" t="s">
        <v>89</v>
      </c>
      <c r="D729" s="45">
        <v>18220</v>
      </c>
      <c r="E729" s="45">
        <v>4000</v>
      </c>
      <c r="F729" s="45">
        <v>4000</v>
      </c>
      <c r="G729" s="45">
        <v>4000</v>
      </c>
      <c r="H729" s="23">
        <v>7</v>
      </c>
      <c r="I729" s="23">
        <v>2</v>
      </c>
      <c r="J729" s="53">
        <v>2</v>
      </c>
    </row>
    <row r="730" spans="2:10" ht="15" hidden="1" customHeight="1" x14ac:dyDescent="0.4">
      <c r="B730" s="4">
        <v>723</v>
      </c>
      <c r="C730" s="45" t="s">
        <v>90</v>
      </c>
      <c r="D730" s="45">
        <v>20280</v>
      </c>
      <c r="E730" s="45">
        <v>4000</v>
      </c>
      <c r="F730" s="45">
        <v>4000</v>
      </c>
      <c r="G730" s="45">
        <v>4000</v>
      </c>
      <c r="H730" s="23">
        <v>7</v>
      </c>
      <c r="I730" s="23">
        <v>2</v>
      </c>
      <c r="J730" s="53">
        <v>3</v>
      </c>
    </row>
    <row r="731" spans="2:10" ht="15" hidden="1" customHeight="1" x14ac:dyDescent="0.4">
      <c r="B731" s="4">
        <v>724</v>
      </c>
      <c r="C731" s="45" t="s">
        <v>91</v>
      </c>
      <c r="D731" s="45">
        <v>22330</v>
      </c>
      <c r="E731" s="45">
        <v>4000</v>
      </c>
      <c r="F731" s="45">
        <v>4000</v>
      </c>
      <c r="G731" s="45">
        <v>4000</v>
      </c>
      <c r="H731" s="23">
        <v>7</v>
      </c>
      <c r="I731" s="23">
        <v>2</v>
      </c>
      <c r="J731" s="53">
        <v>4</v>
      </c>
    </row>
    <row r="732" spans="2:10" ht="15" hidden="1" customHeight="1" x14ac:dyDescent="0.4">
      <c r="B732" s="4">
        <v>725</v>
      </c>
      <c r="C732" s="45" t="s">
        <v>92</v>
      </c>
      <c r="D732" s="45">
        <v>24390</v>
      </c>
      <c r="E732" s="45">
        <v>4000</v>
      </c>
      <c r="F732" s="45">
        <v>4000</v>
      </c>
      <c r="G732" s="45">
        <v>4000</v>
      </c>
      <c r="H732" s="23">
        <v>7</v>
      </c>
      <c r="I732" s="23">
        <v>2</v>
      </c>
      <c r="J732" s="53">
        <v>5</v>
      </c>
    </row>
    <row r="733" spans="2:10" ht="15" hidden="1" customHeight="1" x14ac:dyDescent="0.4">
      <c r="B733" s="4">
        <v>726</v>
      </c>
      <c r="C733" s="45" t="s">
        <v>93</v>
      </c>
      <c r="D733" s="45">
        <v>26450</v>
      </c>
      <c r="E733" s="45">
        <v>4000</v>
      </c>
      <c r="F733" s="45">
        <v>4000</v>
      </c>
      <c r="G733" s="45">
        <v>4000</v>
      </c>
      <c r="H733" s="23">
        <v>7</v>
      </c>
      <c r="I733" s="23">
        <v>2</v>
      </c>
      <c r="J733" s="53">
        <v>6</v>
      </c>
    </row>
    <row r="734" spans="2:10" ht="15" hidden="1" customHeight="1" x14ac:dyDescent="0.4">
      <c r="B734" s="4">
        <v>727</v>
      </c>
      <c r="C734" s="45" t="s">
        <v>94</v>
      </c>
      <c r="D734" s="45">
        <v>28510</v>
      </c>
      <c r="E734" s="45">
        <v>4000</v>
      </c>
      <c r="F734" s="45">
        <v>4000</v>
      </c>
      <c r="G734" s="45">
        <v>4000</v>
      </c>
      <c r="H734" s="23">
        <v>7</v>
      </c>
      <c r="I734" s="23">
        <v>2</v>
      </c>
      <c r="J734" s="53">
        <v>7</v>
      </c>
    </row>
    <row r="735" spans="2:10" ht="15" hidden="1" customHeight="1" x14ac:dyDescent="0.4">
      <c r="B735" s="4">
        <v>728</v>
      </c>
      <c r="C735" s="45" t="s">
        <v>95</v>
      </c>
      <c r="D735" s="45">
        <v>30570</v>
      </c>
      <c r="E735" s="45">
        <v>4000</v>
      </c>
      <c r="F735" s="45">
        <v>4000</v>
      </c>
      <c r="G735" s="45">
        <v>4000</v>
      </c>
      <c r="H735" s="23">
        <v>7</v>
      </c>
      <c r="I735" s="23">
        <v>2</v>
      </c>
      <c r="J735" s="53">
        <v>8</v>
      </c>
    </row>
    <row r="736" spans="2:10" ht="15" hidden="1" customHeight="1" x14ac:dyDescent="0.4">
      <c r="B736" s="4">
        <v>729</v>
      </c>
      <c r="C736" s="45" t="s">
        <v>96</v>
      </c>
      <c r="D736" s="45">
        <v>32630</v>
      </c>
      <c r="E736" s="45">
        <v>4000</v>
      </c>
      <c r="F736" s="45">
        <v>4000</v>
      </c>
      <c r="G736" s="45">
        <v>4000</v>
      </c>
      <c r="H736" s="23">
        <v>7</v>
      </c>
      <c r="I736" s="23">
        <v>2</v>
      </c>
      <c r="J736" s="53">
        <v>9</v>
      </c>
    </row>
    <row r="737" spans="2:10" ht="15" hidden="1" customHeight="1" x14ac:dyDescent="0.4">
      <c r="B737" s="4">
        <v>7210</v>
      </c>
      <c r="C737" s="45" t="s">
        <v>97</v>
      </c>
      <c r="D737" s="45">
        <v>34690</v>
      </c>
      <c r="E737" s="45">
        <v>4000</v>
      </c>
      <c r="F737" s="45">
        <v>4000</v>
      </c>
      <c r="G737" s="45">
        <v>4000</v>
      </c>
      <c r="H737" s="23">
        <v>7</v>
      </c>
      <c r="I737" s="23">
        <v>2</v>
      </c>
      <c r="J737" s="53">
        <v>10</v>
      </c>
    </row>
    <row r="738" spans="2:10" ht="15" hidden="1" customHeight="1" x14ac:dyDescent="0.4">
      <c r="B738" s="4">
        <v>7211</v>
      </c>
      <c r="C738" s="45" t="s">
        <v>98</v>
      </c>
      <c r="D738" s="45">
        <v>36710</v>
      </c>
      <c r="E738" s="45">
        <v>4000</v>
      </c>
      <c r="F738" s="45">
        <v>4000</v>
      </c>
      <c r="G738" s="45">
        <v>4000</v>
      </c>
      <c r="H738" s="23">
        <v>7</v>
      </c>
      <c r="I738" s="23">
        <v>2</v>
      </c>
      <c r="J738" s="53">
        <v>11</v>
      </c>
    </row>
    <row r="739" spans="2:10" ht="15" hidden="1" customHeight="1" x14ac:dyDescent="0.4">
      <c r="B739" s="4">
        <v>7212</v>
      </c>
      <c r="C739" s="45" t="s">
        <v>99</v>
      </c>
      <c r="D739" s="45">
        <v>38730</v>
      </c>
      <c r="E739" s="45">
        <v>4000</v>
      </c>
      <c r="F739" s="45">
        <v>4000</v>
      </c>
      <c r="G739" s="45">
        <v>4000</v>
      </c>
      <c r="H739" s="23">
        <v>7</v>
      </c>
      <c r="I739" s="23">
        <v>2</v>
      </c>
      <c r="J739" s="53">
        <v>12</v>
      </c>
    </row>
    <row r="740" spans="2:10" ht="15" hidden="1" customHeight="1" x14ac:dyDescent="0.4">
      <c r="B740" s="4">
        <v>7213</v>
      </c>
      <c r="C740" s="45" t="s">
        <v>100</v>
      </c>
      <c r="D740" s="45">
        <v>40750</v>
      </c>
      <c r="E740" s="45">
        <v>4000</v>
      </c>
      <c r="F740" s="45">
        <v>4000</v>
      </c>
      <c r="G740" s="45">
        <v>4000</v>
      </c>
      <c r="H740" s="23">
        <v>7</v>
      </c>
      <c r="I740" s="23">
        <v>2</v>
      </c>
      <c r="J740" s="53">
        <v>13</v>
      </c>
    </row>
    <row r="741" spans="2:10" ht="15" hidden="1" customHeight="1" x14ac:dyDescent="0.4">
      <c r="B741" s="4">
        <v>7214</v>
      </c>
      <c r="C741" s="45" t="s">
        <v>101</v>
      </c>
      <c r="D741" s="45">
        <v>42770</v>
      </c>
      <c r="E741" s="45">
        <v>4000</v>
      </c>
      <c r="F741" s="45">
        <v>4000</v>
      </c>
      <c r="G741" s="45">
        <v>4000</v>
      </c>
      <c r="H741" s="23">
        <v>7</v>
      </c>
      <c r="I741" s="23">
        <v>2</v>
      </c>
      <c r="J741" s="53">
        <v>14</v>
      </c>
    </row>
    <row r="742" spans="2:10" ht="15" hidden="1" customHeight="1" x14ac:dyDescent="0.4">
      <c r="B742" s="4">
        <v>7215</v>
      </c>
      <c r="C742" s="45" t="s">
        <v>102</v>
      </c>
      <c r="D742" s="45">
        <v>44790</v>
      </c>
      <c r="E742" s="45">
        <v>4000</v>
      </c>
      <c r="F742" s="45">
        <v>4000</v>
      </c>
      <c r="G742" s="45">
        <v>4000</v>
      </c>
      <c r="H742" s="23">
        <v>7</v>
      </c>
      <c r="I742" s="23">
        <v>2</v>
      </c>
      <c r="J742" s="53">
        <v>15</v>
      </c>
    </row>
    <row r="743" spans="2:10" ht="15" hidden="1" customHeight="1" x14ac:dyDescent="0.4">
      <c r="B743" s="4">
        <v>7216</v>
      </c>
      <c r="C743" s="45" t="s">
        <v>103</v>
      </c>
      <c r="D743" s="45">
        <v>46810</v>
      </c>
      <c r="E743" s="45">
        <v>4000</v>
      </c>
      <c r="F743" s="45">
        <v>4000</v>
      </c>
      <c r="G743" s="45">
        <v>4000</v>
      </c>
      <c r="H743" s="23">
        <v>7</v>
      </c>
      <c r="I743" s="23">
        <v>2</v>
      </c>
      <c r="J743" s="53">
        <v>16</v>
      </c>
    </row>
    <row r="744" spans="2:10" ht="15" hidden="1" customHeight="1" x14ac:dyDescent="0.4">
      <c r="B744" s="4">
        <v>7217</v>
      </c>
      <c r="C744" s="45" t="s">
        <v>104</v>
      </c>
      <c r="D744" s="45">
        <v>48830</v>
      </c>
      <c r="E744" s="45">
        <v>4000</v>
      </c>
      <c r="F744" s="45">
        <v>4000</v>
      </c>
      <c r="G744" s="45">
        <v>4000</v>
      </c>
      <c r="H744" s="23">
        <v>7</v>
      </c>
      <c r="I744" s="23">
        <v>2</v>
      </c>
      <c r="J744" s="53">
        <v>17</v>
      </c>
    </row>
    <row r="745" spans="2:10" ht="15" hidden="1" customHeight="1" x14ac:dyDescent="0.4">
      <c r="B745" s="4">
        <v>7218</v>
      </c>
      <c r="C745" s="45" t="s">
        <v>105</v>
      </c>
      <c r="D745" s="45">
        <v>50850</v>
      </c>
      <c r="E745" s="45">
        <v>4000</v>
      </c>
      <c r="F745" s="45">
        <v>4000</v>
      </c>
      <c r="G745" s="45">
        <v>4000</v>
      </c>
      <c r="H745" s="23">
        <v>7</v>
      </c>
      <c r="I745" s="23">
        <v>2</v>
      </c>
      <c r="J745" s="53">
        <v>18</v>
      </c>
    </row>
    <row r="746" spans="2:10" ht="15" hidden="1" customHeight="1" x14ac:dyDescent="0.4">
      <c r="B746" s="4">
        <v>7219</v>
      </c>
      <c r="C746" s="45" t="s">
        <v>106</v>
      </c>
      <c r="D746" s="45">
        <v>52870</v>
      </c>
      <c r="E746" s="45">
        <v>4000</v>
      </c>
      <c r="F746" s="45">
        <v>4000</v>
      </c>
      <c r="G746" s="45">
        <v>4000</v>
      </c>
      <c r="H746" s="23">
        <v>7</v>
      </c>
      <c r="I746" s="23">
        <v>2</v>
      </c>
      <c r="J746" s="53">
        <v>19</v>
      </c>
    </row>
    <row r="747" spans="2:10" ht="15" hidden="1" customHeight="1" x14ac:dyDescent="0.4">
      <c r="B747" s="4">
        <v>7220</v>
      </c>
      <c r="C747" s="45" t="s">
        <v>107</v>
      </c>
      <c r="D747" s="45">
        <v>54890</v>
      </c>
      <c r="E747" s="45">
        <v>4000</v>
      </c>
      <c r="F747" s="45">
        <v>4000</v>
      </c>
      <c r="G747" s="45">
        <v>4000</v>
      </c>
      <c r="H747" s="23">
        <v>7</v>
      </c>
      <c r="I747" s="23">
        <v>2</v>
      </c>
      <c r="J747" s="53">
        <v>20</v>
      </c>
    </row>
    <row r="748" spans="2:10" ht="15" hidden="1" customHeight="1" x14ac:dyDescent="0.4">
      <c r="B748" s="4">
        <v>731</v>
      </c>
      <c r="C748" s="45" t="s">
        <v>88</v>
      </c>
      <c r="D748" s="45">
        <v>21030</v>
      </c>
      <c r="E748" s="45">
        <v>5450</v>
      </c>
      <c r="F748" s="45">
        <v>5450</v>
      </c>
      <c r="G748" s="45">
        <v>5450</v>
      </c>
      <c r="H748" s="23">
        <v>7</v>
      </c>
      <c r="I748" s="23">
        <v>3</v>
      </c>
      <c r="J748" s="53">
        <v>1</v>
      </c>
    </row>
    <row r="749" spans="2:10" ht="15" hidden="1" customHeight="1" x14ac:dyDescent="0.4">
      <c r="B749" s="4">
        <v>732</v>
      </c>
      <c r="C749" s="45" t="s">
        <v>89</v>
      </c>
      <c r="D749" s="45">
        <v>23900</v>
      </c>
      <c r="E749" s="45">
        <v>5450</v>
      </c>
      <c r="F749" s="45">
        <v>5450</v>
      </c>
      <c r="G749" s="45">
        <v>5450</v>
      </c>
      <c r="H749" s="23">
        <v>7</v>
      </c>
      <c r="I749" s="23">
        <v>3</v>
      </c>
      <c r="J749" s="53">
        <v>2</v>
      </c>
    </row>
    <row r="750" spans="2:10" ht="15" hidden="1" customHeight="1" x14ac:dyDescent="0.4">
      <c r="B750" s="4">
        <v>733</v>
      </c>
      <c r="C750" s="45" t="s">
        <v>90</v>
      </c>
      <c r="D750" s="45">
        <v>26770</v>
      </c>
      <c r="E750" s="45">
        <v>5450</v>
      </c>
      <c r="F750" s="45">
        <v>5450</v>
      </c>
      <c r="G750" s="45">
        <v>5450</v>
      </c>
      <c r="H750" s="23">
        <v>7</v>
      </c>
      <c r="I750" s="23">
        <v>3</v>
      </c>
      <c r="J750" s="53">
        <v>3</v>
      </c>
    </row>
    <row r="751" spans="2:10" ht="15" hidden="1" customHeight="1" x14ac:dyDescent="0.4">
      <c r="B751" s="4">
        <v>734</v>
      </c>
      <c r="C751" s="45" t="s">
        <v>91</v>
      </c>
      <c r="D751" s="45">
        <v>29640</v>
      </c>
      <c r="E751" s="45">
        <v>5450</v>
      </c>
      <c r="F751" s="45">
        <v>5450</v>
      </c>
      <c r="G751" s="45">
        <v>5450</v>
      </c>
      <c r="H751" s="23">
        <v>7</v>
      </c>
      <c r="I751" s="23">
        <v>3</v>
      </c>
      <c r="J751" s="53">
        <v>4</v>
      </c>
    </row>
    <row r="752" spans="2:10" ht="15" hidden="1" customHeight="1" x14ac:dyDescent="0.4">
      <c r="B752" s="4">
        <v>735</v>
      </c>
      <c r="C752" s="45" t="s">
        <v>92</v>
      </c>
      <c r="D752" s="45">
        <v>32510</v>
      </c>
      <c r="E752" s="45">
        <v>5450</v>
      </c>
      <c r="F752" s="45">
        <v>5450</v>
      </c>
      <c r="G752" s="45">
        <v>5450</v>
      </c>
      <c r="H752" s="23">
        <v>7</v>
      </c>
      <c r="I752" s="23">
        <v>3</v>
      </c>
      <c r="J752" s="53">
        <v>5</v>
      </c>
    </row>
    <row r="753" spans="2:10" ht="15" hidden="1" customHeight="1" x14ac:dyDescent="0.4">
      <c r="B753" s="4">
        <v>736</v>
      </c>
      <c r="C753" s="45" t="s">
        <v>93</v>
      </c>
      <c r="D753" s="45">
        <v>35380</v>
      </c>
      <c r="E753" s="45">
        <v>5450</v>
      </c>
      <c r="F753" s="45">
        <v>5450</v>
      </c>
      <c r="G753" s="45">
        <v>5450</v>
      </c>
      <c r="H753" s="23">
        <v>7</v>
      </c>
      <c r="I753" s="23">
        <v>3</v>
      </c>
      <c r="J753" s="53">
        <v>6</v>
      </c>
    </row>
    <row r="754" spans="2:10" ht="15" hidden="1" customHeight="1" x14ac:dyDescent="0.4">
      <c r="B754" s="4">
        <v>737</v>
      </c>
      <c r="C754" s="45" t="s">
        <v>94</v>
      </c>
      <c r="D754" s="45">
        <v>38250</v>
      </c>
      <c r="E754" s="45">
        <v>5450</v>
      </c>
      <c r="F754" s="45">
        <v>5450</v>
      </c>
      <c r="G754" s="45">
        <v>5450</v>
      </c>
      <c r="H754" s="23">
        <v>7</v>
      </c>
      <c r="I754" s="23">
        <v>3</v>
      </c>
      <c r="J754" s="53">
        <v>7</v>
      </c>
    </row>
    <row r="755" spans="2:10" ht="15" hidden="1" customHeight="1" x14ac:dyDescent="0.4">
      <c r="B755" s="4">
        <v>738</v>
      </c>
      <c r="C755" s="45" t="s">
        <v>95</v>
      </c>
      <c r="D755" s="45">
        <v>41120</v>
      </c>
      <c r="E755" s="45">
        <v>5450</v>
      </c>
      <c r="F755" s="45">
        <v>5450</v>
      </c>
      <c r="G755" s="45">
        <v>5450</v>
      </c>
      <c r="H755" s="23">
        <v>7</v>
      </c>
      <c r="I755" s="23">
        <v>3</v>
      </c>
      <c r="J755" s="53">
        <v>8</v>
      </c>
    </row>
    <row r="756" spans="2:10" ht="15" hidden="1" customHeight="1" x14ac:dyDescent="0.4">
      <c r="B756" s="4">
        <v>739</v>
      </c>
      <c r="C756" s="45" t="s">
        <v>96</v>
      </c>
      <c r="D756" s="45">
        <v>43990</v>
      </c>
      <c r="E756" s="45">
        <v>5450</v>
      </c>
      <c r="F756" s="45">
        <v>5450</v>
      </c>
      <c r="G756" s="45">
        <v>5450</v>
      </c>
      <c r="H756" s="23">
        <v>7</v>
      </c>
      <c r="I756" s="23">
        <v>3</v>
      </c>
      <c r="J756" s="53">
        <v>9</v>
      </c>
    </row>
    <row r="757" spans="2:10" ht="15" hidden="1" customHeight="1" x14ac:dyDescent="0.4">
      <c r="B757" s="4">
        <v>7310</v>
      </c>
      <c r="C757" s="45" t="s">
        <v>97</v>
      </c>
      <c r="D757" s="45">
        <v>46860</v>
      </c>
      <c r="E757" s="45">
        <v>5450</v>
      </c>
      <c r="F757" s="45">
        <v>5450</v>
      </c>
      <c r="G757" s="45">
        <v>5450</v>
      </c>
      <c r="H757" s="23">
        <v>7</v>
      </c>
      <c r="I757" s="23">
        <v>3</v>
      </c>
      <c r="J757" s="53">
        <v>10</v>
      </c>
    </row>
    <row r="758" spans="2:10" ht="15" hidden="1" customHeight="1" x14ac:dyDescent="0.4">
      <c r="B758" s="4">
        <v>7311</v>
      </c>
      <c r="C758" s="45" t="s">
        <v>98</v>
      </c>
      <c r="D758" s="45">
        <v>49630</v>
      </c>
      <c r="E758" s="45">
        <v>5450</v>
      </c>
      <c r="F758" s="45">
        <v>5450</v>
      </c>
      <c r="G758" s="45">
        <v>5450</v>
      </c>
      <c r="H758" s="23">
        <v>7</v>
      </c>
      <c r="I758" s="23">
        <v>3</v>
      </c>
      <c r="J758" s="53">
        <v>11</v>
      </c>
    </row>
    <row r="759" spans="2:10" ht="15" hidden="1" customHeight="1" x14ac:dyDescent="0.4">
      <c r="B759" s="4">
        <v>7312</v>
      </c>
      <c r="C759" s="45" t="s">
        <v>99</v>
      </c>
      <c r="D759" s="45">
        <v>52390</v>
      </c>
      <c r="E759" s="45">
        <v>5450</v>
      </c>
      <c r="F759" s="45">
        <v>5450</v>
      </c>
      <c r="G759" s="45">
        <v>5450</v>
      </c>
      <c r="H759" s="23">
        <v>7</v>
      </c>
      <c r="I759" s="23">
        <v>3</v>
      </c>
      <c r="J759" s="53">
        <v>12</v>
      </c>
    </row>
    <row r="760" spans="2:10" ht="15" hidden="1" customHeight="1" x14ac:dyDescent="0.4">
      <c r="B760" s="4">
        <v>7313</v>
      </c>
      <c r="C760" s="45" t="s">
        <v>100</v>
      </c>
      <c r="D760" s="45">
        <v>55160</v>
      </c>
      <c r="E760" s="45">
        <v>5450</v>
      </c>
      <c r="F760" s="45">
        <v>5450</v>
      </c>
      <c r="G760" s="45">
        <v>5450</v>
      </c>
      <c r="H760" s="23">
        <v>7</v>
      </c>
      <c r="I760" s="23">
        <v>3</v>
      </c>
      <c r="J760" s="53">
        <v>13</v>
      </c>
    </row>
    <row r="761" spans="2:10" ht="15" hidden="1" customHeight="1" x14ac:dyDescent="0.4">
      <c r="B761" s="4">
        <v>7314</v>
      </c>
      <c r="C761" s="45" t="s">
        <v>101</v>
      </c>
      <c r="D761" s="45">
        <v>57930</v>
      </c>
      <c r="E761" s="45">
        <v>5450</v>
      </c>
      <c r="F761" s="45">
        <v>5450</v>
      </c>
      <c r="G761" s="45">
        <v>5450</v>
      </c>
      <c r="H761" s="23">
        <v>7</v>
      </c>
      <c r="I761" s="23">
        <v>3</v>
      </c>
      <c r="J761" s="53">
        <v>14</v>
      </c>
    </row>
    <row r="762" spans="2:10" ht="15" hidden="1" customHeight="1" x14ac:dyDescent="0.4">
      <c r="B762" s="4">
        <v>7315</v>
      </c>
      <c r="C762" s="45" t="s">
        <v>102</v>
      </c>
      <c r="D762" s="45">
        <v>60700</v>
      </c>
      <c r="E762" s="45">
        <v>5450</v>
      </c>
      <c r="F762" s="45">
        <v>5450</v>
      </c>
      <c r="G762" s="45">
        <v>5450</v>
      </c>
      <c r="H762" s="23">
        <v>7</v>
      </c>
      <c r="I762" s="23">
        <v>3</v>
      </c>
      <c r="J762" s="53">
        <v>15</v>
      </c>
    </row>
    <row r="763" spans="2:10" ht="15" hidden="1" customHeight="1" x14ac:dyDescent="0.4">
      <c r="B763" s="4">
        <v>7316</v>
      </c>
      <c r="C763" s="45" t="s">
        <v>103</v>
      </c>
      <c r="D763" s="45">
        <v>63470</v>
      </c>
      <c r="E763" s="45">
        <v>5450</v>
      </c>
      <c r="F763" s="45">
        <v>5450</v>
      </c>
      <c r="G763" s="45">
        <v>5450</v>
      </c>
      <c r="H763" s="23">
        <v>7</v>
      </c>
      <c r="I763" s="23">
        <v>3</v>
      </c>
      <c r="J763" s="53">
        <v>16</v>
      </c>
    </row>
    <row r="764" spans="2:10" ht="15" hidden="1" customHeight="1" x14ac:dyDescent="0.4">
      <c r="B764" s="4">
        <v>7317</v>
      </c>
      <c r="C764" s="45" t="s">
        <v>104</v>
      </c>
      <c r="D764" s="45">
        <v>66240</v>
      </c>
      <c r="E764" s="45">
        <v>5450</v>
      </c>
      <c r="F764" s="45">
        <v>5450</v>
      </c>
      <c r="G764" s="45">
        <v>5450</v>
      </c>
      <c r="H764" s="23">
        <v>7</v>
      </c>
      <c r="I764" s="23">
        <v>3</v>
      </c>
      <c r="J764" s="53">
        <v>17</v>
      </c>
    </row>
    <row r="765" spans="2:10" ht="15" hidden="1" customHeight="1" x14ac:dyDescent="0.4">
      <c r="B765" s="4">
        <v>7318</v>
      </c>
      <c r="C765" s="45" t="s">
        <v>105</v>
      </c>
      <c r="D765" s="45">
        <v>69010</v>
      </c>
      <c r="E765" s="45">
        <v>5450</v>
      </c>
      <c r="F765" s="45">
        <v>5450</v>
      </c>
      <c r="G765" s="45">
        <v>5450</v>
      </c>
      <c r="H765" s="23">
        <v>7</v>
      </c>
      <c r="I765" s="23">
        <v>3</v>
      </c>
      <c r="J765" s="53">
        <v>18</v>
      </c>
    </row>
    <row r="766" spans="2:10" ht="15" hidden="1" customHeight="1" x14ac:dyDescent="0.4">
      <c r="B766" s="4">
        <v>7319</v>
      </c>
      <c r="C766" s="45" t="s">
        <v>106</v>
      </c>
      <c r="D766" s="45">
        <v>71780</v>
      </c>
      <c r="E766" s="45">
        <v>5450</v>
      </c>
      <c r="F766" s="45">
        <v>5450</v>
      </c>
      <c r="G766" s="45">
        <v>5450</v>
      </c>
      <c r="H766" s="23">
        <v>7</v>
      </c>
      <c r="I766" s="23">
        <v>3</v>
      </c>
      <c r="J766" s="53">
        <v>19</v>
      </c>
    </row>
    <row r="767" spans="2:10" ht="15" hidden="1" customHeight="1" x14ac:dyDescent="0.4">
      <c r="B767" s="4">
        <v>7320</v>
      </c>
      <c r="C767" s="45" t="s">
        <v>107</v>
      </c>
      <c r="D767" s="45">
        <v>74550</v>
      </c>
      <c r="E767" s="45">
        <v>5450</v>
      </c>
      <c r="F767" s="45">
        <v>5450</v>
      </c>
      <c r="G767" s="45">
        <v>5450</v>
      </c>
      <c r="H767" s="23">
        <v>7</v>
      </c>
      <c r="I767" s="23">
        <v>3</v>
      </c>
      <c r="J767" s="53">
        <v>20</v>
      </c>
    </row>
    <row r="768" spans="2:10" ht="15" hidden="1" customHeight="1" x14ac:dyDescent="0.4">
      <c r="B768" s="4">
        <v>741</v>
      </c>
      <c r="C768" s="45" t="s">
        <v>88</v>
      </c>
      <c r="D768" s="45">
        <v>26410</v>
      </c>
      <c r="E768" s="45">
        <v>7290</v>
      </c>
      <c r="F768" s="45">
        <v>7290</v>
      </c>
      <c r="G768" s="45">
        <v>7290</v>
      </c>
      <c r="H768" s="23">
        <v>7</v>
      </c>
      <c r="I768" s="23">
        <v>4</v>
      </c>
      <c r="J768" s="53">
        <v>1</v>
      </c>
    </row>
    <row r="769" spans="2:10" ht="15" hidden="1" customHeight="1" x14ac:dyDescent="0.4">
      <c r="B769" s="4">
        <v>742</v>
      </c>
      <c r="C769" s="45" t="s">
        <v>89</v>
      </c>
      <c r="D769" s="45">
        <v>30260</v>
      </c>
      <c r="E769" s="45">
        <v>7290</v>
      </c>
      <c r="F769" s="45">
        <v>7290</v>
      </c>
      <c r="G769" s="45">
        <v>7290</v>
      </c>
      <c r="H769" s="23">
        <v>7</v>
      </c>
      <c r="I769" s="23">
        <v>4</v>
      </c>
      <c r="J769" s="53">
        <v>2</v>
      </c>
    </row>
    <row r="770" spans="2:10" ht="15" hidden="1" customHeight="1" x14ac:dyDescent="0.4">
      <c r="B770" s="4">
        <v>743</v>
      </c>
      <c r="C770" s="45" t="s">
        <v>90</v>
      </c>
      <c r="D770" s="45">
        <v>34110</v>
      </c>
      <c r="E770" s="45">
        <v>7290</v>
      </c>
      <c r="F770" s="45">
        <v>7290</v>
      </c>
      <c r="G770" s="45">
        <v>7290</v>
      </c>
      <c r="H770" s="23">
        <v>7</v>
      </c>
      <c r="I770" s="23">
        <v>4</v>
      </c>
      <c r="J770" s="53">
        <v>3</v>
      </c>
    </row>
    <row r="771" spans="2:10" ht="15" hidden="1" customHeight="1" x14ac:dyDescent="0.4">
      <c r="B771" s="4">
        <v>744</v>
      </c>
      <c r="C771" s="45" t="s">
        <v>91</v>
      </c>
      <c r="D771" s="45">
        <v>37950</v>
      </c>
      <c r="E771" s="45">
        <v>7290</v>
      </c>
      <c r="F771" s="45">
        <v>7290</v>
      </c>
      <c r="G771" s="45">
        <v>7290</v>
      </c>
      <c r="H771" s="23">
        <v>7</v>
      </c>
      <c r="I771" s="23">
        <v>4</v>
      </c>
      <c r="J771" s="53">
        <v>4</v>
      </c>
    </row>
    <row r="772" spans="2:10" ht="15" hidden="1" customHeight="1" x14ac:dyDescent="0.4">
      <c r="B772" s="4">
        <v>745</v>
      </c>
      <c r="C772" s="45" t="s">
        <v>92</v>
      </c>
      <c r="D772" s="45">
        <v>41800</v>
      </c>
      <c r="E772" s="45">
        <v>7290</v>
      </c>
      <c r="F772" s="45">
        <v>7290</v>
      </c>
      <c r="G772" s="45">
        <v>7290</v>
      </c>
      <c r="H772" s="23">
        <v>7</v>
      </c>
      <c r="I772" s="23">
        <v>4</v>
      </c>
      <c r="J772" s="53">
        <v>5</v>
      </c>
    </row>
    <row r="773" spans="2:10" ht="15" hidden="1" customHeight="1" x14ac:dyDescent="0.4">
      <c r="B773" s="4">
        <v>746</v>
      </c>
      <c r="C773" s="45" t="s">
        <v>93</v>
      </c>
      <c r="D773" s="45">
        <v>45650</v>
      </c>
      <c r="E773" s="45">
        <v>7290</v>
      </c>
      <c r="F773" s="45">
        <v>7290</v>
      </c>
      <c r="G773" s="45">
        <v>7290</v>
      </c>
      <c r="H773" s="23">
        <v>7</v>
      </c>
      <c r="I773" s="23">
        <v>4</v>
      </c>
      <c r="J773" s="53">
        <v>6</v>
      </c>
    </row>
    <row r="774" spans="2:10" ht="15" hidden="1" customHeight="1" x14ac:dyDescent="0.4">
      <c r="B774" s="4">
        <v>747</v>
      </c>
      <c r="C774" s="45" t="s">
        <v>94</v>
      </c>
      <c r="D774" s="45">
        <v>49500</v>
      </c>
      <c r="E774" s="45">
        <v>7290</v>
      </c>
      <c r="F774" s="45">
        <v>7290</v>
      </c>
      <c r="G774" s="45">
        <v>7290</v>
      </c>
      <c r="H774" s="23">
        <v>7</v>
      </c>
      <c r="I774" s="23">
        <v>4</v>
      </c>
      <c r="J774" s="53">
        <v>7</v>
      </c>
    </row>
    <row r="775" spans="2:10" ht="15" hidden="1" customHeight="1" x14ac:dyDescent="0.4">
      <c r="B775" s="4">
        <v>748</v>
      </c>
      <c r="C775" s="45" t="s">
        <v>95</v>
      </c>
      <c r="D775" s="45">
        <v>53340</v>
      </c>
      <c r="E775" s="45">
        <v>7290</v>
      </c>
      <c r="F775" s="45">
        <v>7290</v>
      </c>
      <c r="G775" s="45">
        <v>7290</v>
      </c>
      <c r="H775" s="23">
        <v>7</v>
      </c>
      <c r="I775" s="23">
        <v>4</v>
      </c>
      <c r="J775" s="53">
        <v>8</v>
      </c>
    </row>
    <row r="776" spans="2:10" ht="15" hidden="1" customHeight="1" x14ac:dyDescent="0.4">
      <c r="B776" s="4">
        <v>749</v>
      </c>
      <c r="C776" s="45" t="s">
        <v>96</v>
      </c>
      <c r="D776" s="45">
        <v>57190</v>
      </c>
      <c r="E776" s="45">
        <v>7290</v>
      </c>
      <c r="F776" s="45">
        <v>7290</v>
      </c>
      <c r="G776" s="45">
        <v>7290</v>
      </c>
      <c r="H776" s="23">
        <v>7</v>
      </c>
      <c r="I776" s="23">
        <v>4</v>
      </c>
      <c r="J776" s="53">
        <v>9</v>
      </c>
    </row>
    <row r="777" spans="2:10" ht="15" hidden="1" customHeight="1" x14ac:dyDescent="0.4">
      <c r="B777" s="4">
        <v>7410</v>
      </c>
      <c r="C777" s="45" t="s">
        <v>97</v>
      </c>
      <c r="D777" s="45">
        <v>61040</v>
      </c>
      <c r="E777" s="45">
        <v>7290</v>
      </c>
      <c r="F777" s="45">
        <v>7290</v>
      </c>
      <c r="G777" s="45">
        <v>7290</v>
      </c>
      <c r="H777" s="23">
        <v>7</v>
      </c>
      <c r="I777" s="23">
        <v>4</v>
      </c>
      <c r="J777" s="53">
        <v>10</v>
      </c>
    </row>
    <row r="778" spans="2:10" ht="15" hidden="1" customHeight="1" x14ac:dyDescent="0.4">
      <c r="B778" s="4">
        <v>7411</v>
      </c>
      <c r="C778" s="45" t="s">
        <v>98</v>
      </c>
      <c r="D778" s="45">
        <v>64740</v>
      </c>
      <c r="E778" s="45">
        <v>7290</v>
      </c>
      <c r="F778" s="45">
        <v>7290</v>
      </c>
      <c r="G778" s="45">
        <v>7290</v>
      </c>
      <c r="H778" s="23">
        <v>7</v>
      </c>
      <c r="I778" s="23">
        <v>4</v>
      </c>
      <c r="J778" s="53">
        <v>11</v>
      </c>
    </row>
    <row r="779" spans="2:10" ht="15" hidden="1" customHeight="1" x14ac:dyDescent="0.4">
      <c r="B779" s="4">
        <v>7412</v>
      </c>
      <c r="C779" s="45" t="s">
        <v>99</v>
      </c>
      <c r="D779" s="45">
        <v>68450</v>
      </c>
      <c r="E779" s="45">
        <v>7290</v>
      </c>
      <c r="F779" s="45">
        <v>7290</v>
      </c>
      <c r="G779" s="45">
        <v>7290</v>
      </c>
      <c r="H779" s="23">
        <v>7</v>
      </c>
      <c r="I779" s="23">
        <v>4</v>
      </c>
      <c r="J779" s="53">
        <v>12</v>
      </c>
    </row>
    <row r="780" spans="2:10" ht="15" hidden="1" customHeight="1" x14ac:dyDescent="0.4">
      <c r="B780" s="4">
        <v>7413</v>
      </c>
      <c r="C780" s="45" t="s">
        <v>100</v>
      </c>
      <c r="D780" s="45">
        <v>72160</v>
      </c>
      <c r="E780" s="45">
        <v>7290</v>
      </c>
      <c r="F780" s="45">
        <v>7290</v>
      </c>
      <c r="G780" s="45">
        <v>7290</v>
      </c>
      <c r="H780" s="23">
        <v>7</v>
      </c>
      <c r="I780" s="23">
        <v>4</v>
      </c>
      <c r="J780" s="53">
        <v>13</v>
      </c>
    </row>
    <row r="781" spans="2:10" ht="15" hidden="1" customHeight="1" x14ac:dyDescent="0.4">
      <c r="B781" s="4">
        <v>7414</v>
      </c>
      <c r="C781" s="45" t="s">
        <v>101</v>
      </c>
      <c r="D781" s="45">
        <v>75860</v>
      </c>
      <c r="E781" s="45">
        <v>7290</v>
      </c>
      <c r="F781" s="45">
        <v>7290</v>
      </c>
      <c r="G781" s="45">
        <v>7290</v>
      </c>
      <c r="H781" s="23">
        <v>7</v>
      </c>
      <c r="I781" s="23">
        <v>4</v>
      </c>
      <c r="J781" s="53">
        <v>14</v>
      </c>
    </row>
    <row r="782" spans="2:10" ht="15" hidden="1" customHeight="1" x14ac:dyDescent="0.4">
      <c r="B782" s="4">
        <v>7415</v>
      </c>
      <c r="C782" s="45" t="s">
        <v>102</v>
      </c>
      <c r="D782" s="45">
        <v>79570</v>
      </c>
      <c r="E782" s="45">
        <v>7290</v>
      </c>
      <c r="F782" s="45">
        <v>7290</v>
      </c>
      <c r="G782" s="45">
        <v>7290</v>
      </c>
      <c r="H782" s="23">
        <v>7</v>
      </c>
      <c r="I782" s="23">
        <v>4</v>
      </c>
      <c r="J782" s="53">
        <v>15</v>
      </c>
    </row>
    <row r="783" spans="2:10" ht="15" hidden="1" customHeight="1" x14ac:dyDescent="0.4">
      <c r="B783" s="4">
        <v>7416</v>
      </c>
      <c r="C783" s="45" t="s">
        <v>103</v>
      </c>
      <c r="D783" s="45">
        <v>83270</v>
      </c>
      <c r="E783" s="45">
        <v>7290</v>
      </c>
      <c r="F783" s="45">
        <v>7290</v>
      </c>
      <c r="G783" s="45">
        <v>7290</v>
      </c>
      <c r="H783" s="23">
        <v>7</v>
      </c>
      <c r="I783" s="23">
        <v>4</v>
      </c>
      <c r="J783" s="53">
        <v>16</v>
      </c>
    </row>
    <row r="784" spans="2:10" ht="15" hidden="1" customHeight="1" x14ac:dyDescent="0.4">
      <c r="B784" s="4">
        <v>7417</v>
      </c>
      <c r="C784" s="45" t="s">
        <v>104</v>
      </c>
      <c r="D784" s="45">
        <v>86980</v>
      </c>
      <c r="E784" s="45">
        <v>7290</v>
      </c>
      <c r="F784" s="45">
        <v>7290</v>
      </c>
      <c r="G784" s="45">
        <v>7290</v>
      </c>
      <c r="H784" s="23">
        <v>7</v>
      </c>
      <c r="I784" s="23">
        <v>4</v>
      </c>
      <c r="J784" s="53">
        <v>17</v>
      </c>
    </row>
    <row r="785" spans="2:10" ht="15" hidden="1" customHeight="1" x14ac:dyDescent="0.4">
      <c r="B785" s="4">
        <v>7418</v>
      </c>
      <c r="C785" s="45" t="s">
        <v>105</v>
      </c>
      <c r="D785" s="45">
        <v>90690</v>
      </c>
      <c r="E785" s="45">
        <v>7290</v>
      </c>
      <c r="F785" s="45">
        <v>7290</v>
      </c>
      <c r="G785" s="45">
        <v>7290</v>
      </c>
      <c r="H785" s="23">
        <v>7</v>
      </c>
      <c r="I785" s="23">
        <v>4</v>
      </c>
      <c r="J785" s="53">
        <v>18</v>
      </c>
    </row>
    <row r="786" spans="2:10" ht="15" hidden="1" customHeight="1" x14ac:dyDescent="0.4">
      <c r="B786" s="4">
        <v>7419</v>
      </c>
      <c r="C786" s="45" t="s">
        <v>106</v>
      </c>
      <c r="D786" s="45">
        <v>94390</v>
      </c>
      <c r="E786" s="45">
        <v>7290</v>
      </c>
      <c r="F786" s="45">
        <v>7290</v>
      </c>
      <c r="G786" s="45">
        <v>7290</v>
      </c>
      <c r="H786" s="23">
        <v>7</v>
      </c>
      <c r="I786" s="23">
        <v>4</v>
      </c>
      <c r="J786" s="53">
        <v>19</v>
      </c>
    </row>
    <row r="787" spans="2:10" ht="15" hidden="1" customHeight="1" x14ac:dyDescent="0.4">
      <c r="B787" s="4">
        <v>7420</v>
      </c>
      <c r="C787" s="45" t="s">
        <v>107</v>
      </c>
      <c r="D787" s="45">
        <v>98100</v>
      </c>
      <c r="E787" s="45">
        <v>7290</v>
      </c>
      <c r="F787" s="45">
        <v>7290</v>
      </c>
      <c r="G787" s="45">
        <v>7290</v>
      </c>
      <c r="H787" s="23">
        <v>7</v>
      </c>
      <c r="I787" s="23">
        <v>4</v>
      </c>
      <c r="J787" s="53">
        <v>20</v>
      </c>
    </row>
    <row r="788" spans="2:10" ht="15" hidden="1" customHeight="1" x14ac:dyDescent="0.4">
      <c r="B788" s="4">
        <v>811</v>
      </c>
      <c r="C788" s="45" t="s">
        <v>88</v>
      </c>
      <c r="D788" s="45">
        <v>13180</v>
      </c>
      <c r="E788" s="45">
        <v>3360</v>
      </c>
      <c r="F788" s="45">
        <v>3360</v>
      </c>
      <c r="G788" s="45">
        <v>3360</v>
      </c>
      <c r="H788" s="23">
        <v>8</v>
      </c>
      <c r="I788" s="23">
        <v>1</v>
      </c>
      <c r="J788" s="53">
        <v>1</v>
      </c>
    </row>
    <row r="789" spans="2:10" ht="15" hidden="1" customHeight="1" x14ac:dyDescent="0.4">
      <c r="B789" s="4">
        <v>812</v>
      </c>
      <c r="C789" s="45" t="s">
        <v>89</v>
      </c>
      <c r="D789" s="45">
        <v>14880</v>
      </c>
      <c r="E789" s="45">
        <v>3360</v>
      </c>
      <c r="F789" s="45">
        <v>3360</v>
      </c>
      <c r="G789" s="45">
        <v>3360</v>
      </c>
      <c r="H789" s="23">
        <v>8</v>
      </c>
      <c r="I789" s="23">
        <v>1</v>
      </c>
      <c r="J789" s="53">
        <v>2</v>
      </c>
    </row>
    <row r="790" spans="2:10" ht="15" hidden="1" customHeight="1" x14ac:dyDescent="0.4">
      <c r="B790" s="4">
        <v>813</v>
      </c>
      <c r="C790" s="45" t="s">
        <v>90</v>
      </c>
      <c r="D790" s="45">
        <v>16580</v>
      </c>
      <c r="E790" s="45">
        <v>3360</v>
      </c>
      <c r="F790" s="45">
        <v>3360</v>
      </c>
      <c r="G790" s="45">
        <v>3360</v>
      </c>
      <c r="H790" s="23">
        <v>8</v>
      </c>
      <c r="I790" s="23">
        <v>1</v>
      </c>
      <c r="J790" s="53">
        <v>3</v>
      </c>
    </row>
    <row r="791" spans="2:10" ht="15" hidden="1" customHeight="1" x14ac:dyDescent="0.4">
      <c r="B791" s="4">
        <v>814</v>
      </c>
      <c r="C791" s="45" t="s">
        <v>91</v>
      </c>
      <c r="D791" s="45">
        <v>18280</v>
      </c>
      <c r="E791" s="45">
        <v>3360</v>
      </c>
      <c r="F791" s="45">
        <v>3360</v>
      </c>
      <c r="G791" s="45">
        <v>3360</v>
      </c>
      <c r="H791" s="23">
        <v>8</v>
      </c>
      <c r="I791" s="23">
        <v>1</v>
      </c>
      <c r="J791" s="53">
        <v>4</v>
      </c>
    </row>
    <row r="792" spans="2:10" ht="15" hidden="1" customHeight="1" x14ac:dyDescent="0.4">
      <c r="B792" s="4">
        <v>815</v>
      </c>
      <c r="C792" s="45" t="s">
        <v>92</v>
      </c>
      <c r="D792" s="45">
        <v>19980</v>
      </c>
      <c r="E792" s="45">
        <v>3360</v>
      </c>
      <c r="F792" s="45">
        <v>3360</v>
      </c>
      <c r="G792" s="45">
        <v>3360</v>
      </c>
      <c r="H792" s="23">
        <v>8</v>
      </c>
      <c r="I792" s="23">
        <v>1</v>
      </c>
      <c r="J792" s="53">
        <v>5</v>
      </c>
    </row>
    <row r="793" spans="2:10" ht="15" hidden="1" customHeight="1" x14ac:dyDescent="0.4">
      <c r="B793" s="4">
        <v>816</v>
      </c>
      <c r="C793" s="45" t="s">
        <v>93</v>
      </c>
      <c r="D793" s="45">
        <v>21680</v>
      </c>
      <c r="E793" s="45">
        <v>3360</v>
      </c>
      <c r="F793" s="45">
        <v>3360</v>
      </c>
      <c r="G793" s="45">
        <v>3360</v>
      </c>
      <c r="H793" s="23">
        <v>8</v>
      </c>
      <c r="I793" s="23">
        <v>1</v>
      </c>
      <c r="J793" s="53">
        <v>6</v>
      </c>
    </row>
    <row r="794" spans="2:10" ht="15" hidden="1" customHeight="1" x14ac:dyDescent="0.4">
      <c r="B794" s="4">
        <v>817</v>
      </c>
      <c r="C794" s="45" t="s">
        <v>94</v>
      </c>
      <c r="D794" s="45">
        <v>23380</v>
      </c>
      <c r="E794" s="45">
        <v>3360</v>
      </c>
      <c r="F794" s="45">
        <v>3360</v>
      </c>
      <c r="G794" s="45">
        <v>3360</v>
      </c>
      <c r="H794" s="23">
        <v>8</v>
      </c>
      <c r="I794" s="23">
        <v>1</v>
      </c>
      <c r="J794" s="53">
        <v>7</v>
      </c>
    </row>
    <row r="795" spans="2:10" ht="15" hidden="1" customHeight="1" x14ac:dyDescent="0.4">
      <c r="B795" s="4">
        <v>818</v>
      </c>
      <c r="C795" s="45" t="s">
        <v>95</v>
      </c>
      <c r="D795" s="45">
        <v>25080</v>
      </c>
      <c r="E795" s="45">
        <v>3360</v>
      </c>
      <c r="F795" s="45">
        <v>3360</v>
      </c>
      <c r="G795" s="45">
        <v>3360</v>
      </c>
      <c r="H795" s="23">
        <v>8</v>
      </c>
      <c r="I795" s="23">
        <v>1</v>
      </c>
      <c r="J795" s="53">
        <v>8</v>
      </c>
    </row>
    <row r="796" spans="2:10" ht="15" hidden="1" customHeight="1" x14ac:dyDescent="0.4">
      <c r="B796" s="4">
        <v>819</v>
      </c>
      <c r="C796" s="45" t="s">
        <v>96</v>
      </c>
      <c r="D796" s="45">
        <v>26780</v>
      </c>
      <c r="E796" s="45">
        <v>3360</v>
      </c>
      <c r="F796" s="45">
        <v>3360</v>
      </c>
      <c r="G796" s="45">
        <v>3360</v>
      </c>
      <c r="H796" s="23">
        <v>8</v>
      </c>
      <c r="I796" s="23">
        <v>1</v>
      </c>
      <c r="J796" s="53">
        <v>9</v>
      </c>
    </row>
    <row r="797" spans="2:10" ht="15" hidden="1" customHeight="1" x14ac:dyDescent="0.4">
      <c r="B797" s="4">
        <v>8110</v>
      </c>
      <c r="C797" s="45" t="s">
        <v>97</v>
      </c>
      <c r="D797" s="45">
        <v>28480</v>
      </c>
      <c r="E797" s="45">
        <v>3360</v>
      </c>
      <c r="F797" s="45">
        <v>3360</v>
      </c>
      <c r="G797" s="45">
        <v>3360</v>
      </c>
      <c r="H797" s="23">
        <v>8</v>
      </c>
      <c r="I797" s="23">
        <v>1</v>
      </c>
      <c r="J797" s="53">
        <v>10</v>
      </c>
    </row>
    <row r="798" spans="2:10" ht="15" hidden="1" customHeight="1" x14ac:dyDescent="0.4">
      <c r="B798" s="4">
        <v>8111</v>
      </c>
      <c r="C798" s="45" t="s">
        <v>98</v>
      </c>
      <c r="D798" s="45">
        <v>30170</v>
      </c>
      <c r="E798" s="45">
        <v>3360</v>
      </c>
      <c r="F798" s="45">
        <v>3360</v>
      </c>
      <c r="G798" s="45">
        <v>3360</v>
      </c>
      <c r="H798" s="23">
        <v>8</v>
      </c>
      <c r="I798" s="23">
        <v>1</v>
      </c>
      <c r="J798" s="53">
        <v>11</v>
      </c>
    </row>
    <row r="799" spans="2:10" ht="15" hidden="1" customHeight="1" x14ac:dyDescent="0.4">
      <c r="B799" s="4">
        <v>8112</v>
      </c>
      <c r="C799" s="45" t="s">
        <v>99</v>
      </c>
      <c r="D799" s="45">
        <v>31860</v>
      </c>
      <c r="E799" s="45">
        <v>3360</v>
      </c>
      <c r="F799" s="45">
        <v>3360</v>
      </c>
      <c r="G799" s="45">
        <v>3360</v>
      </c>
      <c r="H799" s="23">
        <v>8</v>
      </c>
      <c r="I799" s="23">
        <v>1</v>
      </c>
      <c r="J799" s="53">
        <v>12</v>
      </c>
    </row>
    <row r="800" spans="2:10" ht="15" hidden="1" customHeight="1" x14ac:dyDescent="0.4">
      <c r="B800" s="4">
        <v>8113</v>
      </c>
      <c r="C800" s="45" t="s">
        <v>100</v>
      </c>
      <c r="D800" s="45">
        <v>33550</v>
      </c>
      <c r="E800" s="45">
        <v>3360</v>
      </c>
      <c r="F800" s="45">
        <v>3360</v>
      </c>
      <c r="G800" s="45">
        <v>3360</v>
      </c>
      <c r="H800" s="23">
        <v>8</v>
      </c>
      <c r="I800" s="23">
        <v>1</v>
      </c>
      <c r="J800" s="53">
        <v>13</v>
      </c>
    </row>
    <row r="801" spans="2:10" ht="15" hidden="1" customHeight="1" x14ac:dyDescent="0.4">
      <c r="B801" s="4">
        <v>8114</v>
      </c>
      <c r="C801" s="45" t="s">
        <v>101</v>
      </c>
      <c r="D801" s="45">
        <v>35230</v>
      </c>
      <c r="E801" s="45">
        <v>3360</v>
      </c>
      <c r="F801" s="45">
        <v>3360</v>
      </c>
      <c r="G801" s="45">
        <v>3360</v>
      </c>
      <c r="H801" s="23">
        <v>8</v>
      </c>
      <c r="I801" s="23">
        <v>1</v>
      </c>
      <c r="J801" s="53">
        <v>14</v>
      </c>
    </row>
    <row r="802" spans="2:10" ht="15" hidden="1" customHeight="1" x14ac:dyDescent="0.4">
      <c r="B802" s="4">
        <v>8115</v>
      </c>
      <c r="C802" s="45" t="s">
        <v>102</v>
      </c>
      <c r="D802" s="45">
        <v>36920</v>
      </c>
      <c r="E802" s="45">
        <v>3360</v>
      </c>
      <c r="F802" s="45">
        <v>3360</v>
      </c>
      <c r="G802" s="45">
        <v>3360</v>
      </c>
      <c r="H802" s="23">
        <v>8</v>
      </c>
      <c r="I802" s="23">
        <v>1</v>
      </c>
      <c r="J802" s="53">
        <v>15</v>
      </c>
    </row>
    <row r="803" spans="2:10" ht="15" hidden="1" customHeight="1" x14ac:dyDescent="0.4">
      <c r="B803" s="4">
        <v>8116</v>
      </c>
      <c r="C803" s="45" t="s">
        <v>103</v>
      </c>
      <c r="D803" s="45">
        <v>38610</v>
      </c>
      <c r="E803" s="45">
        <v>3360</v>
      </c>
      <c r="F803" s="45">
        <v>3360</v>
      </c>
      <c r="G803" s="45">
        <v>3360</v>
      </c>
      <c r="H803" s="23">
        <v>8</v>
      </c>
      <c r="I803" s="23">
        <v>1</v>
      </c>
      <c r="J803" s="53">
        <v>16</v>
      </c>
    </row>
    <row r="804" spans="2:10" ht="15" hidden="1" customHeight="1" x14ac:dyDescent="0.4">
      <c r="B804" s="4">
        <v>8117</v>
      </c>
      <c r="C804" s="45" t="s">
        <v>104</v>
      </c>
      <c r="D804" s="45">
        <v>40300</v>
      </c>
      <c r="E804" s="45">
        <v>3360</v>
      </c>
      <c r="F804" s="45">
        <v>3360</v>
      </c>
      <c r="G804" s="45">
        <v>3360</v>
      </c>
      <c r="H804" s="23">
        <v>8</v>
      </c>
      <c r="I804" s="23">
        <v>1</v>
      </c>
      <c r="J804" s="53">
        <v>17</v>
      </c>
    </row>
    <row r="805" spans="2:10" ht="15" hidden="1" customHeight="1" x14ac:dyDescent="0.4">
      <c r="B805" s="4">
        <v>8118</v>
      </c>
      <c r="C805" s="45" t="s">
        <v>105</v>
      </c>
      <c r="D805" s="45">
        <v>41990</v>
      </c>
      <c r="E805" s="45">
        <v>3360</v>
      </c>
      <c r="F805" s="45">
        <v>3360</v>
      </c>
      <c r="G805" s="45">
        <v>3360</v>
      </c>
      <c r="H805" s="23">
        <v>8</v>
      </c>
      <c r="I805" s="23">
        <v>1</v>
      </c>
      <c r="J805" s="53">
        <v>18</v>
      </c>
    </row>
    <row r="806" spans="2:10" ht="15" hidden="1" customHeight="1" x14ac:dyDescent="0.4">
      <c r="B806" s="4">
        <v>8119</v>
      </c>
      <c r="C806" s="45" t="s">
        <v>106</v>
      </c>
      <c r="D806" s="45">
        <v>43670</v>
      </c>
      <c r="E806" s="45">
        <v>3360</v>
      </c>
      <c r="F806" s="45">
        <v>3360</v>
      </c>
      <c r="G806" s="45">
        <v>3360</v>
      </c>
      <c r="H806" s="23">
        <v>8</v>
      </c>
      <c r="I806" s="23">
        <v>1</v>
      </c>
      <c r="J806" s="53">
        <v>19</v>
      </c>
    </row>
    <row r="807" spans="2:10" ht="15" hidden="1" customHeight="1" x14ac:dyDescent="0.4">
      <c r="B807" s="4">
        <v>8120</v>
      </c>
      <c r="C807" s="45" t="s">
        <v>107</v>
      </c>
      <c r="D807" s="45">
        <v>45360</v>
      </c>
      <c r="E807" s="45">
        <v>3360</v>
      </c>
      <c r="F807" s="45">
        <v>3360</v>
      </c>
      <c r="G807" s="45">
        <v>3360</v>
      </c>
      <c r="H807" s="23">
        <v>8</v>
      </c>
      <c r="I807" s="23">
        <v>1</v>
      </c>
      <c r="J807" s="53">
        <v>20</v>
      </c>
    </row>
    <row r="808" spans="2:10" ht="15" hidden="1" customHeight="1" x14ac:dyDescent="0.4">
      <c r="B808" s="4">
        <v>821</v>
      </c>
      <c r="C808" s="45" t="s">
        <v>88</v>
      </c>
      <c r="D808" s="45">
        <v>15690</v>
      </c>
      <c r="E808" s="45">
        <v>3910</v>
      </c>
      <c r="F808" s="45">
        <v>3910</v>
      </c>
      <c r="G808" s="45">
        <v>3910</v>
      </c>
      <c r="H808" s="23">
        <v>8</v>
      </c>
      <c r="I808" s="23">
        <v>2</v>
      </c>
      <c r="J808" s="53">
        <v>1</v>
      </c>
    </row>
    <row r="809" spans="2:10" ht="15" hidden="1" customHeight="1" x14ac:dyDescent="0.4">
      <c r="B809" s="4">
        <v>822</v>
      </c>
      <c r="C809" s="45" t="s">
        <v>89</v>
      </c>
      <c r="D809" s="45">
        <v>17710</v>
      </c>
      <c r="E809" s="45">
        <v>3910</v>
      </c>
      <c r="F809" s="45">
        <v>3910</v>
      </c>
      <c r="G809" s="45">
        <v>3910</v>
      </c>
      <c r="H809" s="23">
        <v>8</v>
      </c>
      <c r="I809" s="23">
        <v>2</v>
      </c>
      <c r="J809" s="53">
        <v>2</v>
      </c>
    </row>
    <row r="810" spans="2:10" ht="15" hidden="1" customHeight="1" x14ac:dyDescent="0.4">
      <c r="B810" s="4">
        <v>823</v>
      </c>
      <c r="C810" s="45" t="s">
        <v>90</v>
      </c>
      <c r="D810" s="45">
        <v>19730</v>
      </c>
      <c r="E810" s="45">
        <v>3910</v>
      </c>
      <c r="F810" s="45">
        <v>3910</v>
      </c>
      <c r="G810" s="45">
        <v>3910</v>
      </c>
      <c r="H810" s="23">
        <v>8</v>
      </c>
      <c r="I810" s="23">
        <v>2</v>
      </c>
      <c r="J810" s="53">
        <v>3</v>
      </c>
    </row>
    <row r="811" spans="2:10" ht="15" hidden="1" customHeight="1" x14ac:dyDescent="0.4">
      <c r="B811" s="4">
        <v>824</v>
      </c>
      <c r="C811" s="45" t="s">
        <v>91</v>
      </c>
      <c r="D811" s="45">
        <v>21750</v>
      </c>
      <c r="E811" s="45">
        <v>3910</v>
      </c>
      <c r="F811" s="45">
        <v>3910</v>
      </c>
      <c r="G811" s="45">
        <v>3910</v>
      </c>
      <c r="H811" s="23">
        <v>8</v>
      </c>
      <c r="I811" s="23">
        <v>2</v>
      </c>
      <c r="J811" s="53">
        <v>4</v>
      </c>
    </row>
    <row r="812" spans="2:10" ht="15" hidden="1" customHeight="1" x14ac:dyDescent="0.4">
      <c r="B812" s="4">
        <v>825</v>
      </c>
      <c r="C812" s="45" t="s">
        <v>92</v>
      </c>
      <c r="D812" s="45">
        <v>23770</v>
      </c>
      <c r="E812" s="45">
        <v>3910</v>
      </c>
      <c r="F812" s="45">
        <v>3910</v>
      </c>
      <c r="G812" s="45">
        <v>3910</v>
      </c>
      <c r="H812" s="23">
        <v>8</v>
      </c>
      <c r="I812" s="23">
        <v>2</v>
      </c>
      <c r="J812" s="53">
        <v>5</v>
      </c>
    </row>
    <row r="813" spans="2:10" ht="15" hidden="1" customHeight="1" x14ac:dyDescent="0.4">
      <c r="B813" s="4">
        <v>826</v>
      </c>
      <c r="C813" s="45" t="s">
        <v>93</v>
      </c>
      <c r="D813" s="45">
        <v>25790</v>
      </c>
      <c r="E813" s="45">
        <v>3910</v>
      </c>
      <c r="F813" s="45">
        <v>3910</v>
      </c>
      <c r="G813" s="45">
        <v>3910</v>
      </c>
      <c r="H813" s="23">
        <v>8</v>
      </c>
      <c r="I813" s="23">
        <v>2</v>
      </c>
      <c r="J813" s="53">
        <v>6</v>
      </c>
    </row>
    <row r="814" spans="2:10" ht="15" hidden="1" customHeight="1" x14ac:dyDescent="0.4">
      <c r="B814" s="4">
        <v>827</v>
      </c>
      <c r="C814" s="45" t="s">
        <v>94</v>
      </c>
      <c r="D814" s="45">
        <v>27810</v>
      </c>
      <c r="E814" s="45">
        <v>3910</v>
      </c>
      <c r="F814" s="45">
        <v>3910</v>
      </c>
      <c r="G814" s="45">
        <v>3910</v>
      </c>
      <c r="H814" s="23">
        <v>8</v>
      </c>
      <c r="I814" s="23">
        <v>2</v>
      </c>
      <c r="J814" s="53">
        <v>7</v>
      </c>
    </row>
    <row r="815" spans="2:10" ht="15" hidden="1" customHeight="1" x14ac:dyDescent="0.4">
      <c r="B815" s="4">
        <v>828</v>
      </c>
      <c r="C815" s="45" t="s">
        <v>95</v>
      </c>
      <c r="D815" s="45">
        <v>29830</v>
      </c>
      <c r="E815" s="45">
        <v>3910</v>
      </c>
      <c r="F815" s="45">
        <v>3910</v>
      </c>
      <c r="G815" s="45">
        <v>3910</v>
      </c>
      <c r="H815" s="23">
        <v>8</v>
      </c>
      <c r="I815" s="23">
        <v>2</v>
      </c>
      <c r="J815" s="53">
        <v>8</v>
      </c>
    </row>
    <row r="816" spans="2:10" ht="15" hidden="1" customHeight="1" x14ac:dyDescent="0.4">
      <c r="B816" s="4">
        <v>829</v>
      </c>
      <c r="C816" s="45" t="s">
        <v>96</v>
      </c>
      <c r="D816" s="45">
        <v>31850</v>
      </c>
      <c r="E816" s="45">
        <v>3910</v>
      </c>
      <c r="F816" s="45">
        <v>3910</v>
      </c>
      <c r="G816" s="45">
        <v>3910</v>
      </c>
      <c r="H816" s="23">
        <v>8</v>
      </c>
      <c r="I816" s="23">
        <v>2</v>
      </c>
      <c r="J816" s="53">
        <v>9</v>
      </c>
    </row>
    <row r="817" spans="2:10" ht="15" hidden="1" customHeight="1" x14ac:dyDescent="0.4">
      <c r="B817" s="4">
        <v>8210</v>
      </c>
      <c r="C817" s="45" t="s">
        <v>97</v>
      </c>
      <c r="D817" s="45">
        <v>33870</v>
      </c>
      <c r="E817" s="45">
        <v>3910</v>
      </c>
      <c r="F817" s="45">
        <v>3910</v>
      </c>
      <c r="G817" s="45">
        <v>3910</v>
      </c>
      <c r="H817" s="23">
        <v>8</v>
      </c>
      <c r="I817" s="23">
        <v>2</v>
      </c>
      <c r="J817" s="53">
        <v>10</v>
      </c>
    </row>
    <row r="818" spans="2:10" ht="15" hidden="1" customHeight="1" x14ac:dyDescent="0.4">
      <c r="B818" s="4">
        <v>8211</v>
      </c>
      <c r="C818" s="45" t="s">
        <v>98</v>
      </c>
      <c r="D818" s="45">
        <v>35850</v>
      </c>
      <c r="E818" s="45">
        <v>3910</v>
      </c>
      <c r="F818" s="45">
        <v>3910</v>
      </c>
      <c r="G818" s="45">
        <v>3910</v>
      </c>
      <c r="H818" s="23">
        <v>8</v>
      </c>
      <c r="I818" s="23">
        <v>2</v>
      </c>
      <c r="J818" s="53">
        <v>11</v>
      </c>
    </row>
    <row r="819" spans="2:10" ht="15" hidden="1" customHeight="1" x14ac:dyDescent="0.4">
      <c r="B819" s="4">
        <v>8212</v>
      </c>
      <c r="C819" s="45" t="s">
        <v>99</v>
      </c>
      <c r="D819" s="45">
        <v>37830</v>
      </c>
      <c r="E819" s="45">
        <v>3910</v>
      </c>
      <c r="F819" s="45">
        <v>3910</v>
      </c>
      <c r="G819" s="45">
        <v>3910</v>
      </c>
      <c r="H819" s="23">
        <v>8</v>
      </c>
      <c r="I819" s="23">
        <v>2</v>
      </c>
      <c r="J819" s="53">
        <v>12</v>
      </c>
    </row>
    <row r="820" spans="2:10" ht="15" hidden="1" customHeight="1" x14ac:dyDescent="0.4">
      <c r="B820" s="4">
        <v>8213</v>
      </c>
      <c r="C820" s="45" t="s">
        <v>100</v>
      </c>
      <c r="D820" s="45">
        <v>39800</v>
      </c>
      <c r="E820" s="45">
        <v>3910</v>
      </c>
      <c r="F820" s="45">
        <v>3910</v>
      </c>
      <c r="G820" s="45">
        <v>3910</v>
      </c>
      <c r="H820" s="23">
        <v>8</v>
      </c>
      <c r="I820" s="23">
        <v>2</v>
      </c>
      <c r="J820" s="53">
        <v>13</v>
      </c>
    </row>
    <row r="821" spans="2:10" ht="15" hidden="1" customHeight="1" x14ac:dyDescent="0.4">
      <c r="B821" s="4">
        <v>8214</v>
      </c>
      <c r="C821" s="45" t="s">
        <v>101</v>
      </c>
      <c r="D821" s="45">
        <v>41780</v>
      </c>
      <c r="E821" s="45">
        <v>3910</v>
      </c>
      <c r="F821" s="45">
        <v>3910</v>
      </c>
      <c r="G821" s="45">
        <v>3910</v>
      </c>
      <c r="H821" s="23">
        <v>8</v>
      </c>
      <c r="I821" s="23">
        <v>2</v>
      </c>
      <c r="J821" s="53">
        <v>14</v>
      </c>
    </row>
    <row r="822" spans="2:10" ht="15" hidden="1" customHeight="1" x14ac:dyDescent="0.4">
      <c r="B822" s="4">
        <v>8215</v>
      </c>
      <c r="C822" s="45" t="s">
        <v>102</v>
      </c>
      <c r="D822" s="45">
        <v>43760</v>
      </c>
      <c r="E822" s="45">
        <v>3910</v>
      </c>
      <c r="F822" s="45">
        <v>3910</v>
      </c>
      <c r="G822" s="45">
        <v>3910</v>
      </c>
      <c r="H822" s="23">
        <v>8</v>
      </c>
      <c r="I822" s="23">
        <v>2</v>
      </c>
      <c r="J822" s="53">
        <v>15</v>
      </c>
    </row>
    <row r="823" spans="2:10" ht="15" hidden="1" customHeight="1" x14ac:dyDescent="0.4">
      <c r="B823" s="4">
        <v>8216</v>
      </c>
      <c r="C823" s="45" t="s">
        <v>103</v>
      </c>
      <c r="D823" s="45">
        <v>45730</v>
      </c>
      <c r="E823" s="45">
        <v>3910</v>
      </c>
      <c r="F823" s="45">
        <v>3910</v>
      </c>
      <c r="G823" s="45">
        <v>3910</v>
      </c>
      <c r="H823" s="23">
        <v>8</v>
      </c>
      <c r="I823" s="23">
        <v>2</v>
      </c>
      <c r="J823" s="53">
        <v>16</v>
      </c>
    </row>
    <row r="824" spans="2:10" ht="15" hidden="1" customHeight="1" x14ac:dyDescent="0.4">
      <c r="B824" s="4">
        <v>8217</v>
      </c>
      <c r="C824" s="45" t="s">
        <v>104</v>
      </c>
      <c r="D824" s="45">
        <v>47710</v>
      </c>
      <c r="E824" s="45">
        <v>3910</v>
      </c>
      <c r="F824" s="45">
        <v>3910</v>
      </c>
      <c r="G824" s="45">
        <v>3910</v>
      </c>
      <c r="H824" s="23">
        <v>8</v>
      </c>
      <c r="I824" s="23">
        <v>2</v>
      </c>
      <c r="J824" s="53">
        <v>17</v>
      </c>
    </row>
    <row r="825" spans="2:10" ht="15" hidden="1" customHeight="1" x14ac:dyDescent="0.4">
      <c r="B825" s="4">
        <v>8218</v>
      </c>
      <c r="C825" s="45" t="s">
        <v>105</v>
      </c>
      <c r="D825" s="45">
        <v>49690</v>
      </c>
      <c r="E825" s="45">
        <v>3910</v>
      </c>
      <c r="F825" s="45">
        <v>3910</v>
      </c>
      <c r="G825" s="45">
        <v>3910</v>
      </c>
      <c r="H825" s="23">
        <v>8</v>
      </c>
      <c r="I825" s="23">
        <v>2</v>
      </c>
      <c r="J825" s="53">
        <v>18</v>
      </c>
    </row>
    <row r="826" spans="2:10" ht="15" hidden="1" customHeight="1" x14ac:dyDescent="0.4">
      <c r="B826" s="4">
        <v>8219</v>
      </c>
      <c r="C826" s="45" t="s">
        <v>106</v>
      </c>
      <c r="D826" s="45">
        <v>51660</v>
      </c>
      <c r="E826" s="45">
        <v>3910</v>
      </c>
      <c r="F826" s="45">
        <v>3910</v>
      </c>
      <c r="G826" s="45">
        <v>3910</v>
      </c>
      <c r="H826" s="23">
        <v>8</v>
      </c>
      <c r="I826" s="23">
        <v>2</v>
      </c>
      <c r="J826" s="53">
        <v>19</v>
      </c>
    </row>
    <row r="827" spans="2:10" ht="15" hidden="1" customHeight="1" x14ac:dyDescent="0.4">
      <c r="B827" s="4">
        <v>8220</v>
      </c>
      <c r="C827" s="45" t="s">
        <v>107</v>
      </c>
      <c r="D827" s="45">
        <v>53640</v>
      </c>
      <c r="E827" s="45">
        <v>3910</v>
      </c>
      <c r="F827" s="45">
        <v>3910</v>
      </c>
      <c r="G827" s="45">
        <v>3910</v>
      </c>
      <c r="H827" s="23">
        <v>8</v>
      </c>
      <c r="I827" s="23">
        <v>2</v>
      </c>
      <c r="J827" s="53">
        <v>20</v>
      </c>
    </row>
    <row r="828" spans="2:10" ht="15" hidden="1" customHeight="1" x14ac:dyDescent="0.4">
      <c r="B828" s="4">
        <v>831</v>
      </c>
      <c r="C828" s="45" t="s">
        <v>88</v>
      </c>
      <c r="D828" s="45">
        <v>20470</v>
      </c>
      <c r="E828" s="45">
        <v>5350</v>
      </c>
      <c r="F828" s="45">
        <v>5350</v>
      </c>
      <c r="G828" s="45">
        <v>5350</v>
      </c>
      <c r="H828" s="23">
        <v>8</v>
      </c>
      <c r="I828" s="23">
        <v>3</v>
      </c>
      <c r="J828" s="53">
        <v>1</v>
      </c>
    </row>
    <row r="829" spans="2:10" ht="15" hidden="1" customHeight="1" x14ac:dyDescent="0.4">
      <c r="B829" s="4">
        <v>832</v>
      </c>
      <c r="C829" s="45" t="s">
        <v>89</v>
      </c>
      <c r="D829" s="45">
        <v>23290</v>
      </c>
      <c r="E829" s="45">
        <v>5350</v>
      </c>
      <c r="F829" s="45">
        <v>5350</v>
      </c>
      <c r="G829" s="45">
        <v>5350</v>
      </c>
      <c r="H829" s="23">
        <v>8</v>
      </c>
      <c r="I829" s="23">
        <v>3</v>
      </c>
      <c r="J829" s="53">
        <v>2</v>
      </c>
    </row>
    <row r="830" spans="2:10" ht="15" hidden="1" customHeight="1" x14ac:dyDescent="0.4">
      <c r="B830" s="4">
        <v>833</v>
      </c>
      <c r="C830" s="45" t="s">
        <v>90</v>
      </c>
      <c r="D830" s="45">
        <v>26120</v>
      </c>
      <c r="E830" s="45">
        <v>5350</v>
      </c>
      <c r="F830" s="45">
        <v>5350</v>
      </c>
      <c r="G830" s="45">
        <v>5350</v>
      </c>
      <c r="H830" s="23">
        <v>8</v>
      </c>
      <c r="I830" s="23">
        <v>3</v>
      </c>
      <c r="J830" s="53">
        <v>3</v>
      </c>
    </row>
    <row r="831" spans="2:10" ht="15" hidden="1" customHeight="1" x14ac:dyDescent="0.4">
      <c r="B831" s="4">
        <v>834</v>
      </c>
      <c r="C831" s="45" t="s">
        <v>91</v>
      </c>
      <c r="D831" s="45">
        <v>28940</v>
      </c>
      <c r="E831" s="45">
        <v>5350</v>
      </c>
      <c r="F831" s="45">
        <v>5350</v>
      </c>
      <c r="G831" s="45">
        <v>5350</v>
      </c>
      <c r="H831" s="23">
        <v>8</v>
      </c>
      <c r="I831" s="23">
        <v>3</v>
      </c>
      <c r="J831" s="53">
        <v>4</v>
      </c>
    </row>
    <row r="832" spans="2:10" ht="15" hidden="1" customHeight="1" x14ac:dyDescent="0.4">
      <c r="B832" s="4">
        <v>835</v>
      </c>
      <c r="C832" s="45" t="s">
        <v>92</v>
      </c>
      <c r="D832" s="45">
        <v>31760</v>
      </c>
      <c r="E832" s="45">
        <v>5350</v>
      </c>
      <c r="F832" s="45">
        <v>5350</v>
      </c>
      <c r="G832" s="45">
        <v>5350</v>
      </c>
      <c r="H832" s="23">
        <v>8</v>
      </c>
      <c r="I832" s="23">
        <v>3</v>
      </c>
      <c r="J832" s="53">
        <v>5</v>
      </c>
    </row>
    <row r="833" spans="2:10" ht="15" hidden="1" customHeight="1" x14ac:dyDescent="0.4">
      <c r="B833" s="4">
        <v>836</v>
      </c>
      <c r="C833" s="45" t="s">
        <v>93</v>
      </c>
      <c r="D833" s="45">
        <v>34590</v>
      </c>
      <c r="E833" s="45">
        <v>5350</v>
      </c>
      <c r="F833" s="45">
        <v>5350</v>
      </c>
      <c r="G833" s="45">
        <v>5350</v>
      </c>
      <c r="H833" s="23">
        <v>8</v>
      </c>
      <c r="I833" s="23">
        <v>3</v>
      </c>
      <c r="J833" s="53">
        <v>6</v>
      </c>
    </row>
    <row r="834" spans="2:10" ht="15" hidden="1" customHeight="1" x14ac:dyDescent="0.4">
      <c r="B834" s="4">
        <v>837</v>
      </c>
      <c r="C834" s="45" t="s">
        <v>94</v>
      </c>
      <c r="D834" s="45">
        <v>37410</v>
      </c>
      <c r="E834" s="45">
        <v>5350</v>
      </c>
      <c r="F834" s="45">
        <v>5350</v>
      </c>
      <c r="G834" s="45">
        <v>5350</v>
      </c>
      <c r="H834" s="23">
        <v>8</v>
      </c>
      <c r="I834" s="23">
        <v>3</v>
      </c>
      <c r="J834" s="53">
        <v>7</v>
      </c>
    </row>
    <row r="835" spans="2:10" ht="15" hidden="1" customHeight="1" x14ac:dyDescent="0.4">
      <c r="B835" s="4">
        <v>838</v>
      </c>
      <c r="C835" s="45" t="s">
        <v>95</v>
      </c>
      <c r="D835" s="45">
        <v>40240</v>
      </c>
      <c r="E835" s="45">
        <v>5350</v>
      </c>
      <c r="F835" s="45">
        <v>5350</v>
      </c>
      <c r="G835" s="45">
        <v>5350</v>
      </c>
      <c r="H835" s="23">
        <v>8</v>
      </c>
      <c r="I835" s="23">
        <v>3</v>
      </c>
      <c r="J835" s="53">
        <v>8</v>
      </c>
    </row>
    <row r="836" spans="2:10" ht="15" hidden="1" customHeight="1" x14ac:dyDescent="0.4">
      <c r="B836" s="4">
        <v>839</v>
      </c>
      <c r="C836" s="45" t="s">
        <v>96</v>
      </c>
      <c r="D836" s="45">
        <v>43060</v>
      </c>
      <c r="E836" s="45">
        <v>5350</v>
      </c>
      <c r="F836" s="45">
        <v>5350</v>
      </c>
      <c r="G836" s="45">
        <v>5350</v>
      </c>
      <c r="H836" s="23">
        <v>8</v>
      </c>
      <c r="I836" s="23">
        <v>3</v>
      </c>
      <c r="J836" s="53">
        <v>9</v>
      </c>
    </row>
    <row r="837" spans="2:10" ht="15" hidden="1" customHeight="1" x14ac:dyDescent="0.4">
      <c r="B837" s="4">
        <v>8310</v>
      </c>
      <c r="C837" s="45" t="s">
        <v>97</v>
      </c>
      <c r="D837" s="45">
        <v>45880</v>
      </c>
      <c r="E837" s="45">
        <v>5350</v>
      </c>
      <c r="F837" s="45">
        <v>5350</v>
      </c>
      <c r="G837" s="45">
        <v>5350</v>
      </c>
      <c r="H837" s="23">
        <v>8</v>
      </c>
      <c r="I837" s="23">
        <v>3</v>
      </c>
      <c r="J837" s="53">
        <v>10</v>
      </c>
    </row>
    <row r="838" spans="2:10" ht="15" hidden="1" customHeight="1" x14ac:dyDescent="0.4">
      <c r="B838" s="4">
        <v>8311</v>
      </c>
      <c r="C838" s="45" t="s">
        <v>98</v>
      </c>
      <c r="D838" s="45">
        <v>48600</v>
      </c>
      <c r="E838" s="45">
        <v>5350</v>
      </c>
      <c r="F838" s="45">
        <v>5350</v>
      </c>
      <c r="G838" s="45">
        <v>5350</v>
      </c>
      <c r="H838" s="23">
        <v>8</v>
      </c>
      <c r="I838" s="23">
        <v>3</v>
      </c>
      <c r="J838" s="53">
        <v>11</v>
      </c>
    </row>
    <row r="839" spans="2:10" ht="15" hidden="1" customHeight="1" x14ac:dyDescent="0.4">
      <c r="B839" s="4">
        <v>8312</v>
      </c>
      <c r="C839" s="45" t="s">
        <v>99</v>
      </c>
      <c r="D839" s="45">
        <v>51320</v>
      </c>
      <c r="E839" s="45">
        <v>5350</v>
      </c>
      <c r="F839" s="45">
        <v>5350</v>
      </c>
      <c r="G839" s="45">
        <v>5350</v>
      </c>
      <c r="H839" s="23">
        <v>8</v>
      </c>
      <c r="I839" s="23">
        <v>3</v>
      </c>
      <c r="J839" s="53">
        <v>12</v>
      </c>
    </row>
    <row r="840" spans="2:10" ht="15" hidden="1" customHeight="1" x14ac:dyDescent="0.4">
      <c r="B840" s="4">
        <v>8313</v>
      </c>
      <c r="C840" s="45" t="s">
        <v>100</v>
      </c>
      <c r="D840" s="45">
        <v>54040</v>
      </c>
      <c r="E840" s="45">
        <v>5350</v>
      </c>
      <c r="F840" s="45">
        <v>5350</v>
      </c>
      <c r="G840" s="45">
        <v>5350</v>
      </c>
      <c r="H840" s="23">
        <v>8</v>
      </c>
      <c r="I840" s="23">
        <v>3</v>
      </c>
      <c r="J840" s="53">
        <v>13</v>
      </c>
    </row>
    <row r="841" spans="2:10" ht="15" hidden="1" customHeight="1" x14ac:dyDescent="0.4">
      <c r="B841" s="4">
        <v>8314</v>
      </c>
      <c r="C841" s="45" t="s">
        <v>101</v>
      </c>
      <c r="D841" s="45">
        <v>56760</v>
      </c>
      <c r="E841" s="45">
        <v>5350</v>
      </c>
      <c r="F841" s="45">
        <v>5350</v>
      </c>
      <c r="G841" s="45">
        <v>5350</v>
      </c>
      <c r="H841" s="23">
        <v>8</v>
      </c>
      <c r="I841" s="23">
        <v>3</v>
      </c>
      <c r="J841" s="53">
        <v>14</v>
      </c>
    </row>
    <row r="842" spans="2:10" ht="15" hidden="1" customHeight="1" x14ac:dyDescent="0.4">
      <c r="B842" s="4">
        <v>8315</v>
      </c>
      <c r="C842" s="45" t="s">
        <v>102</v>
      </c>
      <c r="D842" s="45">
        <v>59480</v>
      </c>
      <c r="E842" s="45">
        <v>5350</v>
      </c>
      <c r="F842" s="45">
        <v>5350</v>
      </c>
      <c r="G842" s="45">
        <v>5350</v>
      </c>
      <c r="H842" s="23">
        <v>8</v>
      </c>
      <c r="I842" s="23">
        <v>3</v>
      </c>
      <c r="J842" s="53">
        <v>15</v>
      </c>
    </row>
    <row r="843" spans="2:10" ht="15" hidden="1" customHeight="1" x14ac:dyDescent="0.4">
      <c r="B843" s="4">
        <v>8316</v>
      </c>
      <c r="C843" s="45" t="s">
        <v>103</v>
      </c>
      <c r="D843" s="45">
        <v>62200</v>
      </c>
      <c r="E843" s="45">
        <v>5350</v>
      </c>
      <c r="F843" s="45">
        <v>5350</v>
      </c>
      <c r="G843" s="45">
        <v>5350</v>
      </c>
      <c r="H843" s="23">
        <v>8</v>
      </c>
      <c r="I843" s="23">
        <v>3</v>
      </c>
      <c r="J843" s="53">
        <v>16</v>
      </c>
    </row>
    <row r="844" spans="2:10" ht="15" hidden="1" customHeight="1" x14ac:dyDescent="0.4">
      <c r="B844" s="4">
        <v>8317</v>
      </c>
      <c r="C844" s="45" t="s">
        <v>104</v>
      </c>
      <c r="D844" s="45">
        <v>64920</v>
      </c>
      <c r="E844" s="45">
        <v>5350</v>
      </c>
      <c r="F844" s="45">
        <v>5350</v>
      </c>
      <c r="G844" s="45">
        <v>5350</v>
      </c>
      <c r="H844" s="23">
        <v>8</v>
      </c>
      <c r="I844" s="23">
        <v>3</v>
      </c>
      <c r="J844" s="53">
        <v>17</v>
      </c>
    </row>
    <row r="845" spans="2:10" ht="15" hidden="1" customHeight="1" x14ac:dyDescent="0.4">
      <c r="B845" s="4">
        <v>8318</v>
      </c>
      <c r="C845" s="45" t="s">
        <v>105</v>
      </c>
      <c r="D845" s="45">
        <v>67640</v>
      </c>
      <c r="E845" s="45">
        <v>5350</v>
      </c>
      <c r="F845" s="45">
        <v>5350</v>
      </c>
      <c r="G845" s="45">
        <v>5350</v>
      </c>
      <c r="H845" s="23">
        <v>8</v>
      </c>
      <c r="I845" s="23">
        <v>3</v>
      </c>
      <c r="J845" s="53">
        <v>18</v>
      </c>
    </row>
    <row r="846" spans="2:10" ht="15" hidden="1" customHeight="1" x14ac:dyDescent="0.4">
      <c r="B846" s="4">
        <v>8319</v>
      </c>
      <c r="C846" s="45" t="s">
        <v>106</v>
      </c>
      <c r="D846" s="45">
        <v>70360</v>
      </c>
      <c r="E846" s="45">
        <v>5350</v>
      </c>
      <c r="F846" s="45">
        <v>5350</v>
      </c>
      <c r="G846" s="45">
        <v>5350</v>
      </c>
      <c r="H846" s="23">
        <v>8</v>
      </c>
      <c r="I846" s="23">
        <v>3</v>
      </c>
      <c r="J846" s="53">
        <v>19</v>
      </c>
    </row>
    <row r="847" spans="2:10" ht="15" hidden="1" customHeight="1" x14ac:dyDescent="0.4">
      <c r="B847" s="4">
        <v>8320</v>
      </c>
      <c r="C847" s="45" t="s">
        <v>107</v>
      </c>
      <c r="D847" s="45">
        <v>73080</v>
      </c>
      <c r="E847" s="45">
        <v>5350</v>
      </c>
      <c r="F847" s="45">
        <v>5350</v>
      </c>
      <c r="G847" s="45">
        <v>5350</v>
      </c>
      <c r="H847" s="23">
        <v>8</v>
      </c>
      <c r="I847" s="23">
        <v>3</v>
      </c>
      <c r="J847" s="53">
        <v>20</v>
      </c>
    </row>
    <row r="848" spans="2:10" ht="15" hidden="1" customHeight="1" x14ac:dyDescent="0.4">
      <c r="B848" s="4">
        <v>841</v>
      </c>
      <c r="C848" s="45" t="s">
        <v>88</v>
      </c>
      <c r="D848" s="45">
        <v>26010</v>
      </c>
      <c r="E848" s="45">
        <v>7190</v>
      </c>
      <c r="F848" s="45">
        <v>7190</v>
      </c>
      <c r="G848" s="45">
        <v>7190</v>
      </c>
      <c r="H848" s="23">
        <v>8</v>
      </c>
      <c r="I848" s="23">
        <v>4</v>
      </c>
      <c r="J848" s="53">
        <v>1</v>
      </c>
    </row>
    <row r="849" spans="2:10" ht="15" hidden="1" customHeight="1" x14ac:dyDescent="0.4">
      <c r="B849" s="4">
        <v>842</v>
      </c>
      <c r="C849" s="45" t="s">
        <v>89</v>
      </c>
      <c r="D849" s="45">
        <v>29820</v>
      </c>
      <c r="E849" s="45">
        <v>7190</v>
      </c>
      <c r="F849" s="45">
        <v>7190</v>
      </c>
      <c r="G849" s="45">
        <v>7190</v>
      </c>
      <c r="H849" s="23">
        <v>8</v>
      </c>
      <c r="I849" s="23">
        <v>4</v>
      </c>
      <c r="J849" s="53">
        <v>2</v>
      </c>
    </row>
    <row r="850" spans="2:10" ht="15" hidden="1" customHeight="1" x14ac:dyDescent="0.4">
      <c r="B850" s="4">
        <v>843</v>
      </c>
      <c r="C850" s="45" t="s">
        <v>90</v>
      </c>
      <c r="D850" s="45">
        <v>33640</v>
      </c>
      <c r="E850" s="45">
        <v>7190</v>
      </c>
      <c r="F850" s="45">
        <v>7190</v>
      </c>
      <c r="G850" s="45">
        <v>7190</v>
      </c>
      <c r="H850" s="23">
        <v>8</v>
      </c>
      <c r="I850" s="23">
        <v>4</v>
      </c>
      <c r="J850" s="53">
        <v>3</v>
      </c>
    </row>
    <row r="851" spans="2:10" ht="15" hidden="1" customHeight="1" x14ac:dyDescent="0.4">
      <c r="B851" s="4">
        <v>844</v>
      </c>
      <c r="C851" s="45" t="s">
        <v>91</v>
      </c>
      <c r="D851" s="45">
        <v>37450</v>
      </c>
      <c r="E851" s="45">
        <v>7190</v>
      </c>
      <c r="F851" s="45">
        <v>7190</v>
      </c>
      <c r="G851" s="45">
        <v>7190</v>
      </c>
      <c r="H851" s="23">
        <v>8</v>
      </c>
      <c r="I851" s="23">
        <v>4</v>
      </c>
      <c r="J851" s="53">
        <v>4</v>
      </c>
    </row>
    <row r="852" spans="2:10" ht="15" hidden="1" customHeight="1" x14ac:dyDescent="0.4">
      <c r="B852" s="4">
        <v>845</v>
      </c>
      <c r="C852" s="45" t="s">
        <v>92</v>
      </c>
      <c r="D852" s="45">
        <v>41270</v>
      </c>
      <c r="E852" s="45">
        <v>7190</v>
      </c>
      <c r="F852" s="45">
        <v>7190</v>
      </c>
      <c r="G852" s="45">
        <v>7190</v>
      </c>
      <c r="H852" s="23">
        <v>8</v>
      </c>
      <c r="I852" s="23">
        <v>4</v>
      </c>
      <c r="J852" s="53">
        <v>5</v>
      </c>
    </row>
    <row r="853" spans="2:10" ht="15" hidden="1" customHeight="1" x14ac:dyDescent="0.4">
      <c r="B853" s="4">
        <v>846</v>
      </c>
      <c r="C853" s="45" t="s">
        <v>93</v>
      </c>
      <c r="D853" s="45">
        <v>45080</v>
      </c>
      <c r="E853" s="45">
        <v>7190</v>
      </c>
      <c r="F853" s="45">
        <v>7190</v>
      </c>
      <c r="G853" s="45">
        <v>7190</v>
      </c>
      <c r="H853" s="23">
        <v>8</v>
      </c>
      <c r="I853" s="23">
        <v>4</v>
      </c>
      <c r="J853" s="53">
        <v>6</v>
      </c>
    </row>
    <row r="854" spans="2:10" ht="15" hidden="1" customHeight="1" x14ac:dyDescent="0.4">
      <c r="B854" s="4">
        <v>847</v>
      </c>
      <c r="C854" s="45" t="s">
        <v>94</v>
      </c>
      <c r="D854" s="45">
        <v>48890</v>
      </c>
      <c r="E854" s="45">
        <v>7190</v>
      </c>
      <c r="F854" s="45">
        <v>7190</v>
      </c>
      <c r="G854" s="45">
        <v>7190</v>
      </c>
      <c r="H854" s="23">
        <v>8</v>
      </c>
      <c r="I854" s="23">
        <v>4</v>
      </c>
      <c r="J854" s="53">
        <v>7</v>
      </c>
    </row>
    <row r="855" spans="2:10" ht="15" hidden="1" customHeight="1" x14ac:dyDescent="0.4">
      <c r="B855" s="4">
        <v>848</v>
      </c>
      <c r="C855" s="45" t="s">
        <v>95</v>
      </c>
      <c r="D855" s="45">
        <v>52710</v>
      </c>
      <c r="E855" s="45">
        <v>7190</v>
      </c>
      <c r="F855" s="45">
        <v>7190</v>
      </c>
      <c r="G855" s="45">
        <v>7190</v>
      </c>
      <c r="H855" s="23">
        <v>8</v>
      </c>
      <c r="I855" s="23">
        <v>4</v>
      </c>
      <c r="J855" s="53">
        <v>8</v>
      </c>
    </row>
    <row r="856" spans="2:10" ht="15" hidden="1" customHeight="1" x14ac:dyDescent="0.4">
      <c r="B856" s="4">
        <v>849</v>
      </c>
      <c r="C856" s="45" t="s">
        <v>96</v>
      </c>
      <c r="D856" s="45">
        <v>56520</v>
      </c>
      <c r="E856" s="45">
        <v>7190</v>
      </c>
      <c r="F856" s="45">
        <v>7190</v>
      </c>
      <c r="G856" s="45">
        <v>7190</v>
      </c>
      <c r="H856" s="23">
        <v>8</v>
      </c>
      <c r="I856" s="23">
        <v>4</v>
      </c>
      <c r="J856" s="53">
        <v>9</v>
      </c>
    </row>
    <row r="857" spans="2:10" ht="15" hidden="1" customHeight="1" x14ac:dyDescent="0.4">
      <c r="B857" s="4">
        <v>8410</v>
      </c>
      <c r="C857" s="45" t="s">
        <v>97</v>
      </c>
      <c r="D857" s="45">
        <v>60330</v>
      </c>
      <c r="E857" s="45">
        <v>7190</v>
      </c>
      <c r="F857" s="45">
        <v>7190</v>
      </c>
      <c r="G857" s="45">
        <v>7190</v>
      </c>
      <c r="H857" s="23">
        <v>8</v>
      </c>
      <c r="I857" s="23">
        <v>4</v>
      </c>
      <c r="J857" s="53">
        <v>10</v>
      </c>
    </row>
    <row r="858" spans="2:10" ht="15" hidden="1" customHeight="1" x14ac:dyDescent="0.4">
      <c r="B858" s="4">
        <v>8411</v>
      </c>
      <c r="C858" s="45" t="s">
        <v>98</v>
      </c>
      <c r="D858" s="45">
        <v>64000</v>
      </c>
      <c r="E858" s="45">
        <v>7190</v>
      </c>
      <c r="F858" s="45">
        <v>7190</v>
      </c>
      <c r="G858" s="45">
        <v>7190</v>
      </c>
      <c r="H858" s="23">
        <v>8</v>
      </c>
      <c r="I858" s="23">
        <v>4</v>
      </c>
      <c r="J858" s="53">
        <v>11</v>
      </c>
    </row>
    <row r="859" spans="2:10" ht="15" hidden="1" customHeight="1" x14ac:dyDescent="0.4">
      <c r="B859" s="4">
        <v>8412</v>
      </c>
      <c r="C859" s="45" t="s">
        <v>99</v>
      </c>
      <c r="D859" s="45">
        <v>67660</v>
      </c>
      <c r="E859" s="45">
        <v>7190</v>
      </c>
      <c r="F859" s="45">
        <v>7190</v>
      </c>
      <c r="G859" s="45">
        <v>7190</v>
      </c>
      <c r="H859" s="23">
        <v>8</v>
      </c>
      <c r="I859" s="23">
        <v>4</v>
      </c>
      <c r="J859" s="53">
        <v>12</v>
      </c>
    </row>
    <row r="860" spans="2:10" ht="15" hidden="1" customHeight="1" x14ac:dyDescent="0.4">
      <c r="B860" s="4">
        <v>8413</v>
      </c>
      <c r="C860" s="45" t="s">
        <v>100</v>
      </c>
      <c r="D860" s="45">
        <v>71320</v>
      </c>
      <c r="E860" s="45">
        <v>7190</v>
      </c>
      <c r="F860" s="45">
        <v>7190</v>
      </c>
      <c r="G860" s="45">
        <v>7190</v>
      </c>
      <c r="H860" s="23">
        <v>8</v>
      </c>
      <c r="I860" s="23">
        <v>4</v>
      </c>
      <c r="J860" s="53">
        <v>13</v>
      </c>
    </row>
    <row r="861" spans="2:10" ht="15" hidden="1" customHeight="1" x14ac:dyDescent="0.4">
      <c r="B861" s="4">
        <v>8414</v>
      </c>
      <c r="C861" s="45" t="s">
        <v>101</v>
      </c>
      <c r="D861" s="45">
        <v>74990</v>
      </c>
      <c r="E861" s="45">
        <v>7190</v>
      </c>
      <c r="F861" s="45">
        <v>7190</v>
      </c>
      <c r="G861" s="45">
        <v>7190</v>
      </c>
      <c r="H861" s="23">
        <v>8</v>
      </c>
      <c r="I861" s="23">
        <v>4</v>
      </c>
      <c r="J861" s="53">
        <v>14</v>
      </c>
    </row>
    <row r="862" spans="2:10" ht="15" hidden="1" customHeight="1" x14ac:dyDescent="0.4">
      <c r="B862" s="4">
        <v>8415</v>
      </c>
      <c r="C862" s="45" t="s">
        <v>102</v>
      </c>
      <c r="D862" s="45">
        <v>78650</v>
      </c>
      <c r="E862" s="45">
        <v>7190</v>
      </c>
      <c r="F862" s="45">
        <v>7190</v>
      </c>
      <c r="G862" s="45">
        <v>7190</v>
      </c>
      <c r="H862" s="23">
        <v>8</v>
      </c>
      <c r="I862" s="23">
        <v>4</v>
      </c>
      <c r="J862" s="53">
        <v>15</v>
      </c>
    </row>
    <row r="863" spans="2:10" ht="15" hidden="1" customHeight="1" x14ac:dyDescent="0.4">
      <c r="B863" s="4">
        <v>8416</v>
      </c>
      <c r="C863" s="45" t="s">
        <v>103</v>
      </c>
      <c r="D863" s="45">
        <v>82310</v>
      </c>
      <c r="E863" s="45">
        <v>7190</v>
      </c>
      <c r="F863" s="45">
        <v>7190</v>
      </c>
      <c r="G863" s="45">
        <v>7190</v>
      </c>
      <c r="H863" s="23">
        <v>8</v>
      </c>
      <c r="I863" s="23">
        <v>4</v>
      </c>
      <c r="J863" s="53">
        <v>16</v>
      </c>
    </row>
    <row r="864" spans="2:10" ht="15" hidden="1" customHeight="1" x14ac:dyDescent="0.4">
      <c r="B864" s="4">
        <v>8417</v>
      </c>
      <c r="C864" s="45" t="s">
        <v>104</v>
      </c>
      <c r="D864" s="45">
        <v>85980</v>
      </c>
      <c r="E864" s="45">
        <v>7190</v>
      </c>
      <c r="F864" s="45">
        <v>7190</v>
      </c>
      <c r="G864" s="45">
        <v>7190</v>
      </c>
      <c r="H864" s="23">
        <v>8</v>
      </c>
      <c r="I864" s="23">
        <v>4</v>
      </c>
      <c r="J864" s="53">
        <v>17</v>
      </c>
    </row>
    <row r="865" spans="2:10" ht="15" hidden="1" customHeight="1" x14ac:dyDescent="0.4">
      <c r="B865" s="4">
        <v>8418</v>
      </c>
      <c r="C865" s="45" t="s">
        <v>105</v>
      </c>
      <c r="D865" s="45">
        <v>89640</v>
      </c>
      <c r="E865" s="45">
        <v>7190</v>
      </c>
      <c r="F865" s="45">
        <v>7190</v>
      </c>
      <c r="G865" s="45">
        <v>7190</v>
      </c>
      <c r="H865" s="23">
        <v>8</v>
      </c>
      <c r="I865" s="23">
        <v>4</v>
      </c>
      <c r="J865" s="53">
        <v>18</v>
      </c>
    </row>
    <row r="866" spans="2:10" ht="15" hidden="1" customHeight="1" x14ac:dyDescent="0.4">
      <c r="B866" s="4">
        <v>8419</v>
      </c>
      <c r="C866" s="45" t="s">
        <v>106</v>
      </c>
      <c r="D866" s="45">
        <v>93300</v>
      </c>
      <c r="E866" s="45">
        <v>7190</v>
      </c>
      <c r="F866" s="45">
        <v>7190</v>
      </c>
      <c r="G866" s="45">
        <v>7190</v>
      </c>
      <c r="H866" s="23">
        <v>8</v>
      </c>
      <c r="I866" s="23">
        <v>4</v>
      </c>
      <c r="J866" s="53">
        <v>19</v>
      </c>
    </row>
    <row r="867" spans="2:10" ht="15" hidden="1" customHeight="1" x14ac:dyDescent="0.4">
      <c r="B867" s="4">
        <v>8420</v>
      </c>
      <c r="C867" s="45" t="s">
        <v>107</v>
      </c>
      <c r="D867" s="45">
        <v>96970</v>
      </c>
      <c r="E867" s="45">
        <v>7190</v>
      </c>
      <c r="F867" s="45">
        <v>7190</v>
      </c>
      <c r="G867" s="45">
        <v>7190</v>
      </c>
      <c r="H867" s="23">
        <v>8</v>
      </c>
      <c r="I867" s="23">
        <v>4</v>
      </c>
      <c r="J867" s="53">
        <v>20</v>
      </c>
    </row>
    <row r="868" spans="2:10" ht="15" hidden="1" customHeight="1" x14ac:dyDescent="0.4">
      <c r="B868" s="4">
        <v>911</v>
      </c>
      <c r="C868" s="45" t="s">
        <v>88</v>
      </c>
      <c r="D868" s="45">
        <v>13450</v>
      </c>
      <c r="E868" s="45">
        <v>3390</v>
      </c>
      <c r="F868" s="45">
        <v>3390</v>
      </c>
      <c r="G868" s="45">
        <v>3390</v>
      </c>
      <c r="H868" s="23">
        <v>9</v>
      </c>
      <c r="I868" s="23">
        <v>1</v>
      </c>
      <c r="J868" s="53">
        <v>1</v>
      </c>
    </row>
    <row r="869" spans="2:10" ht="15" hidden="1" customHeight="1" x14ac:dyDescent="0.4">
      <c r="B869" s="4">
        <v>912</v>
      </c>
      <c r="C869" s="45" t="s">
        <v>89</v>
      </c>
      <c r="D869" s="45">
        <v>15170</v>
      </c>
      <c r="E869" s="45">
        <v>3390</v>
      </c>
      <c r="F869" s="45">
        <v>3390</v>
      </c>
      <c r="G869" s="45">
        <v>3390</v>
      </c>
      <c r="H869" s="23">
        <v>9</v>
      </c>
      <c r="I869" s="23">
        <v>1</v>
      </c>
      <c r="J869" s="53">
        <v>2</v>
      </c>
    </row>
    <row r="870" spans="2:10" ht="15" hidden="1" customHeight="1" x14ac:dyDescent="0.4">
      <c r="B870" s="4">
        <v>913</v>
      </c>
      <c r="C870" s="45" t="s">
        <v>90</v>
      </c>
      <c r="D870" s="45">
        <v>16890</v>
      </c>
      <c r="E870" s="45">
        <v>3390</v>
      </c>
      <c r="F870" s="45">
        <v>3390</v>
      </c>
      <c r="G870" s="45">
        <v>3390</v>
      </c>
      <c r="H870" s="23">
        <v>9</v>
      </c>
      <c r="I870" s="23">
        <v>1</v>
      </c>
      <c r="J870" s="53">
        <v>3</v>
      </c>
    </row>
    <row r="871" spans="2:10" ht="15" hidden="1" customHeight="1" x14ac:dyDescent="0.4">
      <c r="B871" s="4">
        <v>914</v>
      </c>
      <c r="C871" s="45" t="s">
        <v>91</v>
      </c>
      <c r="D871" s="45">
        <v>18610</v>
      </c>
      <c r="E871" s="45">
        <v>3390</v>
      </c>
      <c r="F871" s="45">
        <v>3390</v>
      </c>
      <c r="G871" s="45">
        <v>3390</v>
      </c>
      <c r="H871" s="23">
        <v>9</v>
      </c>
      <c r="I871" s="23">
        <v>1</v>
      </c>
      <c r="J871" s="53">
        <v>4</v>
      </c>
    </row>
    <row r="872" spans="2:10" ht="15" hidden="1" customHeight="1" x14ac:dyDescent="0.4">
      <c r="B872" s="4">
        <v>915</v>
      </c>
      <c r="C872" s="45" t="s">
        <v>92</v>
      </c>
      <c r="D872" s="45">
        <v>20330</v>
      </c>
      <c r="E872" s="45">
        <v>3390</v>
      </c>
      <c r="F872" s="45">
        <v>3390</v>
      </c>
      <c r="G872" s="45">
        <v>3390</v>
      </c>
      <c r="H872" s="23">
        <v>9</v>
      </c>
      <c r="I872" s="23">
        <v>1</v>
      </c>
      <c r="J872" s="53">
        <v>5</v>
      </c>
    </row>
    <row r="873" spans="2:10" ht="15" hidden="1" customHeight="1" x14ac:dyDescent="0.4">
      <c r="B873" s="4">
        <v>916</v>
      </c>
      <c r="C873" s="45" t="s">
        <v>93</v>
      </c>
      <c r="D873" s="45">
        <v>22050</v>
      </c>
      <c r="E873" s="45">
        <v>3390</v>
      </c>
      <c r="F873" s="45">
        <v>3390</v>
      </c>
      <c r="G873" s="45">
        <v>3390</v>
      </c>
      <c r="H873" s="23">
        <v>9</v>
      </c>
      <c r="I873" s="23">
        <v>1</v>
      </c>
      <c r="J873" s="53">
        <v>6</v>
      </c>
    </row>
    <row r="874" spans="2:10" ht="15" hidden="1" customHeight="1" x14ac:dyDescent="0.4">
      <c r="B874" s="4">
        <v>917</v>
      </c>
      <c r="C874" s="45" t="s">
        <v>94</v>
      </c>
      <c r="D874" s="45">
        <v>23770</v>
      </c>
      <c r="E874" s="45">
        <v>3390</v>
      </c>
      <c r="F874" s="45">
        <v>3390</v>
      </c>
      <c r="G874" s="45">
        <v>3390</v>
      </c>
      <c r="H874" s="23">
        <v>9</v>
      </c>
      <c r="I874" s="23">
        <v>1</v>
      </c>
      <c r="J874" s="53">
        <v>7</v>
      </c>
    </row>
    <row r="875" spans="2:10" ht="15" hidden="1" customHeight="1" x14ac:dyDescent="0.4">
      <c r="B875" s="4">
        <v>918</v>
      </c>
      <c r="C875" s="45" t="s">
        <v>95</v>
      </c>
      <c r="D875" s="45">
        <v>25490</v>
      </c>
      <c r="E875" s="45">
        <v>3390</v>
      </c>
      <c r="F875" s="45">
        <v>3390</v>
      </c>
      <c r="G875" s="45">
        <v>3390</v>
      </c>
      <c r="H875" s="23">
        <v>9</v>
      </c>
      <c r="I875" s="23">
        <v>1</v>
      </c>
      <c r="J875" s="53">
        <v>8</v>
      </c>
    </row>
    <row r="876" spans="2:10" ht="15" hidden="1" customHeight="1" x14ac:dyDescent="0.4">
      <c r="B876" s="4">
        <v>919</v>
      </c>
      <c r="C876" s="45" t="s">
        <v>96</v>
      </c>
      <c r="D876" s="45">
        <v>27210</v>
      </c>
      <c r="E876" s="45">
        <v>3390</v>
      </c>
      <c r="F876" s="45">
        <v>3390</v>
      </c>
      <c r="G876" s="45">
        <v>3390</v>
      </c>
      <c r="H876" s="23">
        <v>9</v>
      </c>
      <c r="I876" s="23">
        <v>1</v>
      </c>
      <c r="J876" s="53">
        <v>9</v>
      </c>
    </row>
    <row r="877" spans="2:10" ht="15" hidden="1" customHeight="1" x14ac:dyDescent="0.4">
      <c r="B877" s="4">
        <v>9110</v>
      </c>
      <c r="C877" s="45" t="s">
        <v>97</v>
      </c>
      <c r="D877" s="45">
        <v>28930</v>
      </c>
      <c r="E877" s="45">
        <v>3390</v>
      </c>
      <c r="F877" s="45">
        <v>3390</v>
      </c>
      <c r="G877" s="45">
        <v>3390</v>
      </c>
      <c r="H877" s="23">
        <v>9</v>
      </c>
      <c r="I877" s="23">
        <v>1</v>
      </c>
      <c r="J877" s="53">
        <v>10</v>
      </c>
    </row>
    <row r="878" spans="2:10" ht="15" hidden="1" customHeight="1" x14ac:dyDescent="0.4">
      <c r="B878" s="4">
        <v>9111</v>
      </c>
      <c r="C878" s="45" t="s">
        <v>98</v>
      </c>
      <c r="D878" s="45">
        <v>30630</v>
      </c>
      <c r="E878" s="45">
        <v>3390</v>
      </c>
      <c r="F878" s="45">
        <v>3390</v>
      </c>
      <c r="G878" s="45">
        <v>3390</v>
      </c>
      <c r="H878" s="23">
        <v>9</v>
      </c>
      <c r="I878" s="23">
        <v>1</v>
      </c>
      <c r="J878" s="53">
        <v>11</v>
      </c>
    </row>
    <row r="879" spans="2:10" ht="15" hidden="1" customHeight="1" x14ac:dyDescent="0.4">
      <c r="B879" s="4">
        <v>9112</v>
      </c>
      <c r="C879" s="45" t="s">
        <v>99</v>
      </c>
      <c r="D879" s="45">
        <v>32340</v>
      </c>
      <c r="E879" s="45">
        <v>3390</v>
      </c>
      <c r="F879" s="45">
        <v>3390</v>
      </c>
      <c r="G879" s="45">
        <v>3390</v>
      </c>
      <c r="H879" s="23">
        <v>9</v>
      </c>
      <c r="I879" s="23">
        <v>1</v>
      </c>
      <c r="J879" s="53">
        <v>12</v>
      </c>
    </row>
    <row r="880" spans="2:10" ht="15" hidden="1" customHeight="1" x14ac:dyDescent="0.4">
      <c r="B880" s="4">
        <v>9113</v>
      </c>
      <c r="C880" s="45" t="s">
        <v>100</v>
      </c>
      <c r="D880" s="45">
        <v>34050</v>
      </c>
      <c r="E880" s="45">
        <v>3390</v>
      </c>
      <c r="F880" s="45">
        <v>3390</v>
      </c>
      <c r="G880" s="45">
        <v>3390</v>
      </c>
      <c r="H880" s="23">
        <v>9</v>
      </c>
      <c r="I880" s="23">
        <v>1</v>
      </c>
      <c r="J880" s="53">
        <v>13</v>
      </c>
    </row>
    <row r="881" spans="2:10" ht="15" hidden="1" customHeight="1" x14ac:dyDescent="0.4">
      <c r="B881" s="4">
        <v>9114</v>
      </c>
      <c r="C881" s="45" t="s">
        <v>101</v>
      </c>
      <c r="D881" s="45">
        <v>35750</v>
      </c>
      <c r="E881" s="45">
        <v>3390</v>
      </c>
      <c r="F881" s="45">
        <v>3390</v>
      </c>
      <c r="G881" s="45">
        <v>3390</v>
      </c>
      <c r="H881" s="23">
        <v>9</v>
      </c>
      <c r="I881" s="23">
        <v>1</v>
      </c>
      <c r="J881" s="53">
        <v>14</v>
      </c>
    </row>
    <row r="882" spans="2:10" ht="15" hidden="1" customHeight="1" x14ac:dyDescent="0.4">
      <c r="B882" s="4">
        <v>9115</v>
      </c>
      <c r="C882" s="45" t="s">
        <v>102</v>
      </c>
      <c r="D882" s="45">
        <v>37460</v>
      </c>
      <c r="E882" s="45">
        <v>3390</v>
      </c>
      <c r="F882" s="45">
        <v>3390</v>
      </c>
      <c r="G882" s="45">
        <v>3390</v>
      </c>
      <c r="H882" s="23">
        <v>9</v>
      </c>
      <c r="I882" s="23">
        <v>1</v>
      </c>
      <c r="J882" s="53">
        <v>15</v>
      </c>
    </row>
    <row r="883" spans="2:10" ht="15" hidden="1" customHeight="1" x14ac:dyDescent="0.4">
      <c r="B883" s="4">
        <v>9116</v>
      </c>
      <c r="C883" s="45" t="s">
        <v>103</v>
      </c>
      <c r="D883" s="45">
        <v>39170</v>
      </c>
      <c r="E883" s="45">
        <v>3390</v>
      </c>
      <c r="F883" s="45">
        <v>3390</v>
      </c>
      <c r="G883" s="45">
        <v>3390</v>
      </c>
      <c r="H883" s="23">
        <v>9</v>
      </c>
      <c r="I883" s="23">
        <v>1</v>
      </c>
      <c r="J883" s="53">
        <v>16</v>
      </c>
    </row>
    <row r="884" spans="2:10" ht="15" hidden="1" customHeight="1" x14ac:dyDescent="0.4">
      <c r="B884" s="4">
        <v>9117</v>
      </c>
      <c r="C884" s="45" t="s">
        <v>104</v>
      </c>
      <c r="D884" s="45">
        <v>40870</v>
      </c>
      <c r="E884" s="45">
        <v>3390</v>
      </c>
      <c r="F884" s="45">
        <v>3390</v>
      </c>
      <c r="G884" s="45">
        <v>3390</v>
      </c>
      <c r="H884" s="23">
        <v>9</v>
      </c>
      <c r="I884" s="23">
        <v>1</v>
      </c>
      <c r="J884" s="53">
        <v>17</v>
      </c>
    </row>
    <row r="885" spans="2:10" ht="15" hidden="1" customHeight="1" x14ac:dyDescent="0.4">
      <c r="B885" s="4">
        <v>9118</v>
      </c>
      <c r="C885" s="45" t="s">
        <v>105</v>
      </c>
      <c r="D885" s="45">
        <v>42580</v>
      </c>
      <c r="E885" s="45">
        <v>3390</v>
      </c>
      <c r="F885" s="45">
        <v>3390</v>
      </c>
      <c r="G885" s="45">
        <v>3390</v>
      </c>
      <c r="H885" s="23">
        <v>9</v>
      </c>
      <c r="I885" s="23">
        <v>1</v>
      </c>
      <c r="J885" s="53">
        <v>18</v>
      </c>
    </row>
    <row r="886" spans="2:10" ht="15" hidden="1" customHeight="1" x14ac:dyDescent="0.4">
      <c r="B886" s="4">
        <v>9119</v>
      </c>
      <c r="C886" s="45" t="s">
        <v>106</v>
      </c>
      <c r="D886" s="45">
        <v>44290</v>
      </c>
      <c r="E886" s="45">
        <v>3390</v>
      </c>
      <c r="F886" s="45">
        <v>3390</v>
      </c>
      <c r="G886" s="45">
        <v>3390</v>
      </c>
      <c r="H886" s="23">
        <v>9</v>
      </c>
      <c r="I886" s="23">
        <v>1</v>
      </c>
      <c r="J886" s="53">
        <v>19</v>
      </c>
    </row>
    <row r="887" spans="2:10" ht="15" hidden="1" customHeight="1" x14ac:dyDescent="0.4">
      <c r="B887" s="4">
        <v>9120</v>
      </c>
      <c r="C887" s="45" t="s">
        <v>107</v>
      </c>
      <c r="D887" s="45">
        <v>45990</v>
      </c>
      <c r="E887" s="45">
        <v>3390</v>
      </c>
      <c r="F887" s="45">
        <v>3390</v>
      </c>
      <c r="G887" s="45">
        <v>3390</v>
      </c>
      <c r="H887" s="23">
        <v>9</v>
      </c>
      <c r="I887" s="23">
        <v>1</v>
      </c>
      <c r="J887" s="53">
        <v>20</v>
      </c>
    </row>
    <row r="888" spans="2:10" ht="15" hidden="1" customHeight="1" x14ac:dyDescent="0.4">
      <c r="B888" s="4">
        <v>921</v>
      </c>
      <c r="C888" s="45" t="s">
        <v>88</v>
      </c>
      <c r="D888" s="45">
        <v>15730</v>
      </c>
      <c r="E888" s="45">
        <v>3920</v>
      </c>
      <c r="F888" s="45">
        <v>3920</v>
      </c>
      <c r="G888" s="45">
        <v>3920</v>
      </c>
      <c r="H888" s="23">
        <v>9</v>
      </c>
      <c r="I888" s="23">
        <v>2</v>
      </c>
      <c r="J888" s="53">
        <v>1</v>
      </c>
    </row>
    <row r="889" spans="2:10" ht="15" hidden="1" customHeight="1" x14ac:dyDescent="0.4">
      <c r="B889" s="4">
        <v>922</v>
      </c>
      <c r="C889" s="45" t="s">
        <v>89</v>
      </c>
      <c r="D889" s="45">
        <v>17750</v>
      </c>
      <c r="E889" s="45">
        <v>3920</v>
      </c>
      <c r="F889" s="45">
        <v>3920</v>
      </c>
      <c r="G889" s="45">
        <v>3920</v>
      </c>
      <c r="H889" s="23">
        <v>9</v>
      </c>
      <c r="I889" s="23">
        <v>2</v>
      </c>
      <c r="J889" s="53">
        <v>2</v>
      </c>
    </row>
    <row r="890" spans="2:10" ht="15" hidden="1" customHeight="1" x14ac:dyDescent="0.4">
      <c r="B890" s="4">
        <v>923</v>
      </c>
      <c r="C890" s="45" t="s">
        <v>90</v>
      </c>
      <c r="D890" s="45">
        <v>19780</v>
      </c>
      <c r="E890" s="45">
        <v>3920</v>
      </c>
      <c r="F890" s="45">
        <v>3920</v>
      </c>
      <c r="G890" s="45">
        <v>3920</v>
      </c>
      <c r="H890" s="23">
        <v>9</v>
      </c>
      <c r="I890" s="23">
        <v>2</v>
      </c>
      <c r="J890" s="53">
        <v>3</v>
      </c>
    </row>
    <row r="891" spans="2:10" ht="15" hidden="1" customHeight="1" x14ac:dyDescent="0.4">
      <c r="B891" s="4">
        <v>924</v>
      </c>
      <c r="C891" s="45" t="s">
        <v>91</v>
      </c>
      <c r="D891" s="45">
        <v>21800</v>
      </c>
      <c r="E891" s="45">
        <v>3920</v>
      </c>
      <c r="F891" s="45">
        <v>3920</v>
      </c>
      <c r="G891" s="45">
        <v>3920</v>
      </c>
      <c r="H891" s="23">
        <v>9</v>
      </c>
      <c r="I891" s="23">
        <v>2</v>
      </c>
      <c r="J891" s="53">
        <v>4</v>
      </c>
    </row>
    <row r="892" spans="2:10" ht="15" hidden="1" customHeight="1" x14ac:dyDescent="0.4">
      <c r="B892" s="4">
        <v>925</v>
      </c>
      <c r="C892" s="45" t="s">
        <v>92</v>
      </c>
      <c r="D892" s="45">
        <v>23820</v>
      </c>
      <c r="E892" s="45">
        <v>3920</v>
      </c>
      <c r="F892" s="45">
        <v>3920</v>
      </c>
      <c r="G892" s="45">
        <v>3920</v>
      </c>
      <c r="H892" s="23">
        <v>9</v>
      </c>
      <c r="I892" s="23">
        <v>2</v>
      </c>
      <c r="J892" s="53">
        <v>5</v>
      </c>
    </row>
    <row r="893" spans="2:10" ht="15" hidden="1" customHeight="1" x14ac:dyDescent="0.4">
      <c r="B893" s="4">
        <v>926</v>
      </c>
      <c r="C893" s="45" t="s">
        <v>93</v>
      </c>
      <c r="D893" s="45">
        <v>25840</v>
      </c>
      <c r="E893" s="45">
        <v>3920</v>
      </c>
      <c r="F893" s="45">
        <v>3920</v>
      </c>
      <c r="G893" s="45">
        <v>3920</v>
      </c>
      <c r="H893" s="23">
        <v>9</v>
      </c>
      <c r="I893" s="23">
        <v>2</v>
      </c>
      <c r="J893" s="53">
        <v>6</v>
      </c>
    </row>
    <row r="894" spans="2:10" ht="15" hidden="1" customHeight="1" x14ac:dyDescent="0.4">
      <c r="B894" s="4">
        <v>927</v>
      </c>
      <c r="C894" s="45" t="s">
        <v>94</v>
      </c>
      <c r="D894" s="45">
        <v>27870</v>
      </c>
      <c r="E894" s="45">
        <v>3920</v>
      </c>
      <c r="F894" s="45">
        <v>3920</v>
      </c>
      <c r="G894" s="45">
        <v>3920</v>
      </c>
      <c r="H894" s="23">
        <v>9</v>
      </c>
      <c r="I894" s="23">
        <v>2</v>
      </c>
      <c r="J894" s="53">
        <v>7</v>
      </c>
    </row>
    <row r="895" spans="2:10" ht="15" hidden="1" customHeight="1" x14ac:dyDescent="0.4">
      <c r="B895" s="4">
        <v>928</v>
      </c>
      <c r="C895" s="45" t="s">
        <v>95</v>
      </c>
      <c r="D895" s="45">
        <v>29890</v>
      </c>
      <c r="E895" s="45">
        <v>3920</v>
      </c>
      <c r="F895" s="45">
        <v>3920</v>
      </c>
      <c r="G895" s="45">
        <v>3920</v>
      </c>
      <c r="H895" s="23">
        <v>9</v>
      </c>
      <c r="I895" s="23">
        <v>2</v>
      </c>
      <c r="J895" s="53">
        <v>8</v>
      </c>
    </row>
    <row r="896" spans="2:10" ht="15" hidden="1" customHeight="1" x14ac:dyDescent="0.4">
      <c r="B896" s="4">
        <v>929</v>
      </c>
      <c r="C896" s="45" t="s">
        <v>96</v>
      </c>
      <c r="D896" s="45">
        <v>31910</v>
      </c>
      <c r="E896" s="45">
        <v>3920</v>
      </c>
      <c r="F896" s="45">
        <v>3920</v>
      </c>
      <c r="G896" s="45">
        <v>3920</v>
      </c>
      <c r="H896" s="23">
        <v>9</v>
      </c>
      <c r="I896" s="23">
        <v>2</v>
      </c>
      <c r="J896" s="53">
        <v>9</v>
      </c>
    </row>
    <row r="897" spans="2:10" ht="15" hidden="1" customHeight="1" x14ac:dyDescent="0.4">
      <c r="B897" s="4">
        <v>9210</v>
      </c>
      <c r="C897" s="45" t="s">
        <v>97</v>
      </c>
      <c r="D897" s="45">
        <v>33930</v>
      </c>
      <c r="E897" s="45">
        <v>3920</v>
      </c>
      <c r="F897" s="45">
        <v>3920</v>
      </c>
      <c r="G897" s="45">
        <v>3920</v>
      </c>
      <c r="H897" s="23">
        <v>9</v>
      </c>
      <c r="I897" s="23">
        <v>2</v>
      </c>
      <c r="J897" s="53">
        <v>10</v>
      </c>
    </row>
    <row r="898" spans="2:10" ht="15" hidden="1" customHeight="1" x14ac:dyDescent="0.4">
      <c r="B898" s="4">
        <v>9211</v>
      </c>
      <c r="C898" s="45" t="s">
        <v>98</v>
      </c>
      <c r="D898" s="45">
        <v>35910</v>
      </c>
      <c r="E898" s="45">
        <v>3920</v>
      </c>
      <c r="F898" s="45">
        <v>3920</v>
      </c>
      <c r="G898" s="45">
        <v>3920</v>
      </c>
      <c r="H898" s="23">
        <v>9</v>
      </c>
      <c r="I898" s="23">
        <v>2</v>
      </c>
      <c r="J898" s="53">
        <v>11</v>
      </c>
    </row>
    <row r="899" spans="2:10" ht="15" hidden="1" customHeight="1" x14ac:dyDescent="0.4">
      <c r="B899" s="4">
        <v>9212</v>
      </c>
      <c r="C899" s="45" t="s">
        <v>99</v>
      </c>
      <c r="D899" s="45">
        <v>37900</v>
      </c>
      <c r="E899" s="45">
        <v>3920</v>
      </c>
      <c r="F899" s="45">
        <v>3920</v>
      </c>
      <c r="G899" s="45">
        <v>3920</v>
      </c>
      <c r="H899" s="23">
        <v>9</v>
      </c>
      <c r="I899" s="23">
        <v>2</v>
      </c>
      <c r="J899" s="53">
        <v>12</v>
      </c>
    </row>
    <row r="900" spans="2:10" ht="15" hidden="1" customHeight="1" x14ac:dyDescent="0.4">
      <c r="B900" s="4">
        <v>9213</v>
      </c>
      <c r="C900" s="45" t="s">
        <v>100</v>
      </c>
      <c r="D900" s="45">
        <v>39880</v>
      </c>
      <c r="E900" s="45">
        <v>3920</v>
      </c>
      <c r="F900" s="45">
        <v>3920</v>
      </c>
      <c r="G900" s="45">
        <v>3920</v>
      </c>
      <c r="H900" s="23">
        <v>9</v>
      </c>
      <c r="I900" s="23">
        <v>2</v>
      </c>
      <c r="J900" s="53">
        <v>13</v>
      </c>
    </row>
    <row r="901" spans="2:10" ht="15" hidden="1" customHeight="1" x14ac:dyDescent="0.4">
      <c r="B901" s="4">
        <v>9214</v>
      </c>
      <c r="C901" s="45" t="s">
        <v>101</v>
      </c>
      <c r="D901" s="45">
        <v>41860</v>
      </c>
      <c r="E901" s="45">
        <v>3920</v>
      </c>
      <c r="F901" s="45">
        <v>3920</v>
      </c>
      <c r="G901" s="45">
        <v>3920</v>
      </c>
      <c r="H901" s="23">
        <v>9</v>
      </c>
      <c r="I901" s="23">
        <v>2</v>
      </c>
      <c r="J901" s="53">
        <v>14</v>
      </c>
    </row>
    <row r="902" spans="2:10" ht="15" hidden="1" customHeight="1" x14ac:dyDescent="0.4">
      <c r="B902" s="4">
        <v>9215</v>
      </c>
      <c r="C902" s="45" t="s">
        <v>102</v>
      </c>
      <c r="D902" s="45">
        <v>43840</v>
      </c>
      <c r="E902" s="45">
        <v>3920</v>
      </c>
      <c r="F902" s="45">
        <v>3920</v>
      </c>
      <c r="G902" s="45">
        <v>3920</v>
      </c>
      <c r="H902" s="23">
        <v>9</v>
      </c>
      <c r="I902" s="23">
        <v>2</v>
      </c>
      <c r="J902" s="53">
        <v>15</v>
      </c>
    </row>
    <row r="903" spans="2:10" ht="15" hidden="1" customHeight="1" x14ac:dyDescent="0.4">
      <c r="B903" s="4">
        <v>9216</v>
      </c>
      <c r="C903" s="45" t="s">
        <v>103</v>
      </c>
      <c r="D903" s="45">
        <v>45820</v>
      </c>
      <c r="E903" s="45">
        <v>3920</v>
      </c>
      <c r="F903" s="45">
        <v>3920</v>
      </c>
      <c r="G903" s="45">
        <v>3920</v>
      </c>
      <c r="H903" s="23">
        <v>9</v>
      </c>
      <c r="I903" s="23">
        <v>2</v>
      </c>
      <c r="J903" s="53">
        <v>16</v>
      </c>
    </row>
    <row r="904" spans="2:10" ht="15" hidden="1" customHeight="1" x14ac:dyDescent="0.4">
      <c r="B904" s="4">
        <v>9217</v>
      </c>
      <c r="C904" s="45" t="s">
        <v>104</v>
      </c>
      <c r="D904" s="45">
        <v>47800</v>
      </c>
      <c r="E904" s="45">
        <v>3920</v>
      </c>
      <c r="F904" s="45">
        <v>3920</v>
      </c>
      <c r="G904" s="45">
        <v>3920</v>
      </c>
      <c r="H904" s="23">
        <v>9</v>
      </c>
      <c r="I904" s="23">
        <v>2</v>
      </c>
      <c r="J904" s="53">
        <v>17</v>
      </c>
    </row>
    <row r="905" spans="2:10" ht="15" hidden="1" customHeight="1" x14ac:dyDescent="0.4">
      <c r="B905" s="4">
        <v>9218</v>
      </c>
      <c r="C905" s="45" t="s">
        <v>105</v>
      </c>
      <c r="D905" s="45">
        <v>49780</v>
      </c>
      <c r="E905" s="45">
        <v>3920</v>
      </c>
      <c r="F905" s="45">
        <v>3920</v>
      </c>
      <c r="G905" s="45">
        <v>3920</v>
      </c>
      <c r="H905" s="23">
        <v>9</v>
      </c>
      <c r="I905" s="23">
        <v>2</v>
      </c>
      <c r="J905" s="53">
        <v>18</v>
      </c>
    </row>
    <row r="906" spans="2:10" ht="15" hidden="1" customHeight="1" x14ac:dyDescent="0.4">
      <c r="B906" s="4">
        <v>9219</v>
      </c>
      <c r="C906" s="45" t="s">
        <v>106</v>
      </c>
      <c r="D906" s="45">
        <v>51760</v>
      </c>
      <c r="E906" s="45">
        <v>3920</v>
      </c>
      <c r="F906" s="45">
        <v>3920</v>
      </c>
      <c r="G906" s="45">
        <v>3920</v>
      </c>
      <c r="H906" s="23">
        <v>9</v>
      </c>
      <c r="I906" s="23">
        <v>2</v>
      </c>
      <c r="J906" s="53">
        <v>19</v>
      </c>
    </row>
    <row r="907" spans="2:10" ht="15" hidden="1" customHeight="1" x14ac:dyDescent="0.4">
      <c r="B907" s="4">
        <v>9220</v>
      </c>
      <c r="C907" s="45" t="s">
        <v>107</v>
      </c>
      <c r="D907" s="45">
        <v>53740</v>
      </c>
      <c r="E907" s="45">
        <v>3920</v>
      </c>
      <c r="F907" s="45">
        <v>3920</v>
      </c>
      <c r="G907" s="45">
        <v>3920</v>
      </c>
      <c r="H907" s="23">
        <v>9</v>
      </c>
      <c r="I907" s="23">
        <v>2</v>
      </c>
      <c r="J907" s="53">
        <v>20</v>
      </c>
    </row>
    <row r="908" spans="2:10" ht="15" hidden="1" customHeight="1" x14ac:dyDescent="0.4">
      <c r="B908" s="4">
        <v>931</v>
      </c>
      <c r="C908" s="45" t="s">
        <v>88</v>
      </c>
      <c r="D908" s="45">
        <v>20470</v>
      </c>
      <c r="E908" s="45">
        <v>5350</v>
      </c>
      <c r="F908" s="45">
        <v>5350</v>
      </c>
      <c r="G908" s="45">
        <v>5350</v>
      </c>
      <c r="H908" s="23">
        <v>9</v>
      </c>
      <c r="I908" s="23">
        <v>3</v>
      </c>
      <c r="J908" s="53">
        <v>1</v>
      </c>
    </row>
    <row r="909" spans="2:10" ht="15" hidden="1" customHeight="1" x14ac:dyDescent="0.4">
      <c r="B909" s="4">
        <v>932</v>
      </c>
      <c r="C909" s="45" t="s">
        <v>89</v>
      </c>
      <c r="D909" s="45">
        <v>23290</v>
      </c>
      <c r="E909" s="45">
        <v>5350</v>
      </c>
      <c r="F909" s="45">
        <v>5350</v>
      </c>
      <c r="G909" s="45">
        <v>5350</v>
      </c>
      <c r="H909" s="23">
        <v>9</v>
      </c>
      <c r="I909" s="23">
        <v>3</v>
      </c>
      <c r="J909" s="53">
        <v>2</v>
      </c>
    </row>
    <row r="910" spans="2:10" ht="15" hidden="1" customHeight="1" x14ac:dyDescent="0.4">
      <c r="B910" s="4">
        <v>933</v>
      </c>
      <c r="C910" s="45" t="s">
        <v>90</v>
      </c>
      <c r="D910" s="45">
        <v>26110</v>
      </c>
      <c r="E910" s="45">
        <v>5350</v>
      </c>
      <c r="F910" s="45">
        <v>5350</v>
      </c>
      <c r="G910" s="45">
        <v>5350</v>
      </c>
      <c r="H910" s="23">
        <v>9</v>
      </c>
      <c r="I910" s="23">
        <v>3</v>
      </c>
      <c r="J910" s="53">
        <v>3</v>
      </c>
    </row>
    <row r="911" spans="2:10" ht="15" hidden="1" customHeight="1" x14ac:dyDescent="0.4">
      <c r="B911" s="4">
        <v>934</v>
      </c>
      <c r="C911" s="45" t="s">
        <v>91</v>
      </c>
      <c r="D911" s="45">
        <v>28930</v>
      </c>
      <c r="E911" s="45">
        <v>5350</v>
      </c>
      <c r="F911" s="45">
        <v>5350</v>
      </c>
      <c r="G911" s="45">
        <v>5350</v>
      </c>
      <c r="H911" s="23">
        <v>9</v>
      </c>
      <c r="I911" s="23">
        <v>3</v>
      </c>
      <c r="J911" s="53">
        <v>4</v>
      </c>
    </row>
    <row r="912" spans="2:10" ht="15" hidden="1" customHeight="1" x14ac:dyDescent="0.4">
      <c r="B912" s="4">
        <v>935</v>
      </c>
      <c r="C912" s="45" t="s">
        <v>92</v>
      </c>
      <c r="D912" s="45">
        <v>31750</v>
      </c>
      <c r="E912" s="45">
        <v>5350</v>
      </c>
      <c r="F912" s="45">
        <v>5350</v>
      </c>
      <c r="G912" s="45">
        <v>5350</v>
      </c>
      <c r="H912" s="23">
        <v>9</v>
      </c>
      <c r="I912" s="23">
        <v>3</v>
      </c>
      <c r="J912" s="53">
        <v>5</v>
      </c>
    </row>
    <row r="913" spans="2:10" ht="15" hidden="1" customHeight="1" x14ac:dyDescent="0.4">
      <c r="B913" s="4">
        <v>936</v>
      </c>
      <c r="C913" s="45" t="s">
        <v>93</v>
      </c>
      <c r="D913" s="45">
        <v>34580</v>
      </c>
      <c r="E913" s="45">
        <v>5350</v>
      </c>
      <c r="F913" s="45">
        <v>5350</v>
      </c>
      <c r="G913" s="45">
        <v>5350</v>
      </c>
      <c r="H913" s="23">
        <v>9</v>
      </c>
      <c r="I913" s="23">
        <v>3</v>
      </c>
      <c r="J913" s="53">
        <v>6</v>
      </c>
    </row>
    <row r="914" spans="2:10" ht="15" hidden="1" customHeight="1" x14ac:dyDescent="0.4">
      <c r="B914" s="4">
        <v>937</v>
      </c>
      <c r="C914" s="45" t="s">
        <v>94</v>
      </c>
      <c r="D914" s="45">
        <v>37400</v>
      </c>
      <c r="E914" s="45">
        <v>5350</v>
      </c>
      <c r="F914" s="45">
        <v>5350</v>
      </c>
      <c r="G914" s="45">
        <v>5350</v>
      </c>
      <c r="H914" s="23">
        <v>9</v>
      </c>
      <c r="I914" s="23">
        <v>3</v>
      </c>
      <c r="J914" s="53">
        <v>7</v>
      </c>
    </row>
    <row r="915" spans="2:10" ht="15" hidden="1" customHeight="1" x14ac:dyDescent="0.4">
      <c r="B915" s="4">
        <v>938</v>
      </c>
      <c r="C915" s="45" t="s">
        <v>95</v>
      </c>
      <c r="D915" s="45">
        <v>40220</v>
      </c>
      <c r="E915" s="45">
        <v>5350</v>
      </c>
      <c r="F915" s="45">
        <v>5350</v>
      </c>
      <c r="G915" s="45">
        <v>5350</v>
      </c>
      <c r="H915" s="23">
        <v>9</v>
      </c>
      <c r="I915" s="23">
        <v>3</v>
      </c>
      <c r="J915" s="53">
        <v>8</v>
      </c>
    </row>
    <row r="916" spans="2:10" ht="15" hidden="1" customHeight="1" x14ac:dyDescent="0.4">
      <c r="B916" s="4">
        <v>939</v>
      </c>
      <c r="C916" s="45" t="s">
        <v>96</v>
      </c>
      <c r="D916" s="45">
        <v>43040</v>
      </c>
      <c r="E916" s="45">
        <v>5350</v>
      </c>
      <c r="F916" s="45">
        <v>5350</v>
      </c>
      <c r="G916" s="45">
        <v>5350</v>
      </c>
      <c r="H916" s="23">
        <v>9</v>
      </c>
      <c r="I916" s="23">
        <v>3</v>
      </c>
      <c r="J916" s="53">
        <v>9</v>
      </c>
    </row>
    <row r="917" spans="2:10" ht="15" hidden="1" customHeight="1" x14ac:dyDescent="0.4">
      <c r="B917" s="4">
        <v>9310</v>
      </c>
      <c r="C917" s="45" t="s">
        <v>97</v>
      </c>
      <c r="D917" s="45">
        <v>45860</v>
      </c>
      <c r="E917" s="45">
        <v>5350</v>
      </c>
      <c r="F917" s="45">
        <v>5350</v>
      </c>
      <c r="G917" s="45">
        <v>5350</v>
      </c>
      <c r="H917" s="23">
        <v>9</v>
      </c>
      <c r="I917" s="23">
        <v>3</v>
      </c>
      <c r="J917" s="53">
        <v>10</v>
      </c>
    </row>
    <row r="918" spans="2:10" ht="15" hidden="1" customHeight="1" x14ac:dyDescent="0.4">
      <c r="B918" s="4">
        <v>9311</v>
      </c>
      <c r="C918" s="45" t="s">
        <v>98</v>
      </c>
      <c r="D918" s="45">
        <v>48580</v>
      </c>
      <c r="E918" s="45">
        <v>5350</v>
      </c>
      <c r="F918" s="45">
        <v>5350</v>
      </c>
      <c r="G918" s="45">
        <v>5350</v>
      </c>
      <c r="H918" s="23">
        <v>9</v>
      </c>
      <c r="I918" s="23">
        <v>3</v>
      </c>
      <c r="J918" s="53">
        <v>11</v>
      </c>
    </row>
    <row r="919" spans="2:10" ht="15" hidden="1" customHeight="1" x14ac:dyDescent="0.4">
      <c r="B919" s="4">
        <v>9312</v>
      </c>
      <c r="C919" s="45" t="s">
        <v>99</v>
      </c>
      <c r="D919" s="45">
        <v>51300</v>
      </c>
      <c r="E919" s="45">
        <v>5350</v>
      </c>
      <c r="F919" s="45">
        <v>5350</v>
      </c>
      <c r="G919" s="45">
        <v>5350</v>
      </c>
      <c r="H919" s="23">
        <v>9</v>
      </c>
      <c r="I919" s="23">
        <v>3</v>
      </c>
      <c r="J919" s="53">
        <v>12</v>
      </c>
    </row>
    <row r="920" spans="2:10" ht="15" hidden="1" customHeight="1" x14ac:dyDescent="0.4">
      <c r="B920" s="4">
        <v>9313</v>
      </c>
      <c r="C920" s="45" t="s">
        <v>100</v>
      </c>
      <c r="D920" s="45">
        <v>54020</v>
      </c>
      <c r="E920" s="45">
        <v>5350</v>
      </c>
      <c r="F920" s="45">
        <v>5350</v>
      </c>
      <c r="G920" s="45">
        <v>5350</v>
      </c>
      <c r="H920" s="23">
        <v>9</v>
      </c>
      <c r="I920" s="23">
        <v>3</v>
      </c>
      <c r="J920" s="53">
        <v>13</v>
      </c>
    </row>
    <row r="921" spans="2:10" ht="15" hidden="1" customHeight="1" x14ac:dyDescent="0.4">
      <c r="B921" s="4">
        <v>9314</v>
      </c>
      <c r="C921" s="45" t="s">
        <v>101</v>
      </c>
      <c r="D921" s="45">
        <v>56740</v>
      </c>
      <c r="E921" s="45">
        <v>5350</v>
      </c>
      <c r="F921" s="45">
        <v>5350</v>
      </c>
      <c r="G921" s="45">
        <v>5350</v>
      </c>
      <c r="H921" s="23">
        <v>9</v>
      </c>
      <c r="I921" s="23">
        <v>3</v>
      </c>
      <c r="J921" s="53">
        <v>14</v>
      </c>
    </row>
    <row r="922" spans="2:10" ht="15" hidden="1" customHeight="1" x14ac:dyDescent="0.4">
      <c r="B922" s="4">
        <v>9315</v>
      </c>
      <c r="C922" s="45" t="s">
        <v>102</v>
      </c>
      <c r="D922" s="45">
        <v>59460</v>
      </c>
      <c r="E922" s="45">
        <v>5350</v>
      </c>
      <c r="F922" s="45">
        <v>5350</v>
      </c>
      <c r="G922" s="45">
        <v>5350</v>
      </c>
      <c r="H922" s="23">
        <v>9</v>
      </c>
      <c r="I922" s="23">
        <v>3</v>
      </c>
      <c r="J922" s="53">
        <v>15</v>
      </c>
    </row>
    <row r="923" spans="2:10" ht="15" hidden="1" customHeight="1" x14ac:dyDescent="0.4">
      <c r="B923" s="4">
        <v>9316</v>
      </c>
      <c r="C923" s="45" t="s">
        <v>103</v>
      </c>
      <c r="D923" s="45">
        <v>62180</v>
      </c>
      <c r="E923" s="45">
        <v>5350</v>
      </c>
      <c r="F923" s="45">
        <v>5350</v>
      </c>
      <c r="G923" s="45">
        <v>5350</v>
      </c>
      <c r="H923" s="23">
        <v>9</v>
      </c>
      <c r="I923" s="23">
        <v>3</v>
      </c>
      <c r="J923" s="53">
        <v>16</v>
      </c>
    </row>
    <row r="924" spans="2:10" ht="15" hidden="1" customHeight="1" x14ac:dyDescent="0.4">
      <c r="B924" s="4">
        <v>9317</v>
      </c>
      <c r="C924" s="45" t="s">
        <v>104</v>
      </c>
      <c r="D924" s="45">
        <v>64900</v>
      </c>
      <c r="E924" s="45">
        <v>5350</v>
      </c>
      <c r="F924" s="45">
        <v>5350</v>
      </c>
      <c r="G924" s="45">
        <v>5350</v>
      </c>
      <c r="H924" s="23">
        <v>9</v>
      </c>
      <c r="I924" s="23">
        <v>3</v>
      </c>
      <c r="J924" s="53">
        <v>17</v>
      </c>
    </row>
    <row r="925" spans="2:10" ht="15" hidden="1" customHeight="1" x14ac:dyDescent="0.4">
      <c r="B925" s="4">
        <v>9318</v>
      </c>
      <c r="C925" s="45" t="s">
        <v>105</v>
      </c>
      <c r="D925" s="45">
        <v>67620</v>
      </c>
      <c r="E925" s="45">
        <v>5350</v>
      </c>
      <c r="F925" s="45">
        <v>5350</v>
      </c>
      <c r="G925" s="45">
        <v>5350</v>
      </c>
      <c r="H925" s="23">
        <v>9</v>
      </c>
      <c r="I925" s="23">
        <v>3</v>
      </c>
      <c r="J925" s="53">
        <v>18</v>
      </c>
    </row>
    <row r="926" spans="2:10" ht="15" hidden="1" customHeight="1" x14ac:dyDescent="0.4">
      <c r="B926" s="4">
        <v>9319</v>
      </c>
      <c r="C926" s="45" t="s">
        <v>106</v>
      </c>
      <c r="D926" s="45">
        <v>70340</v>
      </c>
      <c r="E926" s="45">
        <v>5350</v>
      </c>
      <c r="F926" s="45">
        <v>5350</v>
      </c>
      <c r="G926" s="45">
        <v>5350</v>
      </c>
      <c r="H926" s="23">
        <v>9</v>
      </c>
      <c r="I926" s="23">
        <v>3</v>
      </c>
      <c r="J926" s="53">
        <v>19</v>
      </c>
    </row>
    <row r="927" spans="2:10" ht="15" hidden="1" customHeight="1" x14ac:dyDescent="0.4">
      <c r="B927" s="4">
        <v>9320</v>
      </c>
      <c r="C927" s="45" t="s">
        <v>107</v>
      </c>
      <c r="D927" s="45">
        <v>73060</v>
      </c>
      <c r="E927" s="45">
        <v>5350</v>
      </c>
      <c r="F927" s="45">
        <v>5350</v>
      </c>
      <c r="G927" s="45">
        <v>5350</v>
      </c>
      <c r="H927" s="23">
        <v>9</v>
      </c>
      <c r="I927" s="23">
        <v>3</v>
      </c>
      <c r="J927" s="53">
        <v>20</v>
      </c>
    </row>
    <row r="928" spans="2:10" ht="15" hidden="1" customHeight="1" x14ac:dyDescent="0.4">
      <c r="B928" s="4">
        <v>941</v>
      </c>
      <c r="C928" s="45" t="s">
        <v>88</v>
      </c>
      <c r="D928" s="45">
        <v>26120</v>
      </c>
      <c r="E928" s="45">
        <v>7210</v>
      </c>
      <c r="F928" s="45">
        <v>7210</v>
      </c>
      <c r="G928" s="45">
        <v>7210</v>
      </c>
      <c r="H928" s="23">
        <v>9</v>
      </c>
      <c r="I928" s="23">
        <v>4</v>
      </c>
      <c r="J928" s="53">
        <v>1</v>
      </c>
    </row>
    <row r="929" spans="2:10" ht="15" hidden="1" customHeight="1" x14ac:dyDescent="0.4">
      <c r="B929" s="4">
        <v>942</v>
      </c>
      <c r="C929" s="45" t="s">
        <v>89</v>
      </c>
      <c r="D929" s="45">
        <v>29940</v>
      </c>
      <c r="E929" s="45">
        <v>7210</v>
      </c>
      <c r="F929" s="45">
        <v>7210</v>
      </c>
      <c r="G929" s="45">
        <v>7210</v>
      </c>
      <c r="H929" s="23">
        <v>9</v>
      </c>
      <c r="I929" s="23">
        <v>4</v>
      </c>
      <c r="J929" s="53">
        <v>2</v>
      </c>
    </row>
    <row r="930" spans="2:10" ht="15" hidden="1" customHeight="1" x14ac:dyDescent="0.4">
      <c r="B930" s="4">
        <v>943</v>
      </c>
      <c r="C930" s="45" t="s">
        <v>90</v>
      </c>
      <c r="D930" s="45">
        <v>33750</v>
      </c>
      <c r="E930" s="45">
        <v>7210</v>
      </c>
      <c r="F930" s="45">
        <v>7210</v>
      </c>
      <c r="G930" s="45">
        <v>7210</v>
      </c>
      <c r="H930" s="23">
        <v>9</v>
      </c>
      <c r="I930" s="23">
        <v>4</v>
      </c>
      <c r="J930" s="53">
        <v>3</v>
      </c>
    </row>
    <row r="931" spans="2:10" ht="15" hidden="1" customHeight="1" x14ac:dyDescent="0.4">
      <c r="B931" s="4">
        <v>944</v>
      </c>
      <c r="C931" s="45" t="s">
        <v>91</v>
      </c>
      <c r="D931" s="45">
        <v>37570</v>
      </c>
      <c r="E931" s="45">
        <v>7210</v>
      </c>
      <c r="F931" s="45">
        <v>7210</v>
      </c>
      <c r="G931" s="45">
        <v>7210</v>
      </c>
      <c r="H931" s="23">
        <v>9</v>
      </c>
      <c r="I931" s="23">
        <v>4</v>
      </c>
      <c r="J931" s="53">
        <v>4</v>
      </c>
    </row>
    <row r="932" spans="2:10" ht="15" hidden="1" customHeight="1" x14ac:dyDescent="0.4">
      <c r="B932" s="4">
        <v>945</v>
      </c>
      <c r="C932" s="45" t="s">
        <v>92</v>
      </c>
      <c r="D932" s="45">
        <v>41390</v>
      </c>
      <c r="E932" s="45">
        <v>7210</v>
      </c>
      <c r="F932" s="45">
        <v>7210</v>
      </c>
      <c r="G932" s="45">
        <v>7210</v>
      </c>
      <c r="H932" s="23">
        <v>9</v>
      </c>
      <c r="I932" s="23">
        <v>4</v>
      </c>
      <c r="J932" s="53">
        <v>5</v>
      </c>
    </row>
    <row r="933" spans="2:10" ht="15" hidden="1" customHeight="1" x14ac:dyDescent="0.4">
      <c r="B933" s="4">
        <v>946</v>
      </c>
      <c r="C933" s="45" t="s">
        <v>93</v>
      </c>
      <c r="D933" s="45">
        <v>45210</v>
      </c>
      <c r="E933" s="45">
        <v>7210</v>
      </c>
      <c r="F933" s="45">
        <v>7210</v>
      </c>
      <c r="G933" s="45">
        <v>7210</v>
      </c>
      <c r="H933" s="23">
        <v>9</v>
      </c>
      <c r="I933" s="23">
        <v>4</v>
      </c>
      <c r="J933" s="53">
        <v>6</v>
      </c>
    </row>
    <row r="934" spans="2:10" ht="15" hidden="1" customHeight="1" x14ac:dyDescent="0.4">
      <c r="B934" s="4">
        <v>947</v>
      </c>
      <c r="C934" s="45" t="s">
        <v>94</v>
      </c>
      <c r="D934" s="45">
        <v>49020</v>
      </c>
      <c r="E934" s="45">
        <v>7210</v>
      </c>
      <c r="F934" s="45">
        <v>7210</v>
      </c>
      <c r="G934" s="45">
        <v>7210</v>
      </c>
      <c r="H934" s="23">
        <v>9</v>
      </c>
      <c r="I934" s="23">
        <v>4</v>
      </c>
      <c r="J934" s="53">
        <v>7</v>
      </c>
    </row>
    <row r="935" spans="2:10" ht="15" hidden="1" customHeight="1" x14ac:dyDescent="0.4">
      <c r="B935" s="4">
        <v>948</v>
      </c>
      <c r="C935" s="45" t="s">
        <v>95</v>
      </c>
      <c r="D935" s="45">
        <v>52840</v>
      </c>
      <c r="E935" s="45">
        <v>7210</v>
      </c>
      <c r="F935" s="45">
        <v>7210</v>
      </c>
      <c r="G935" s="45">
        <v>7210</v>
      </c>
      <c r="H935" s="23">
        <v>9</v>
      </c>
      <c r="I935" s="23">
        <v>4</v>
      </c>
      <c r="J935" s="53">
        <v>8</v>
      </c>
    </row>
    <row r="936" spans="2:10" ht="15" hidden="1" customHeight="1" x14ac:dyDescent="0.4">
      <c r="B936" s="4">
        <v>949</v>
      </c>
      <c r="C936" s="45" t="s">
        <v>96</v>
      </c>
      <c r="D936" s="45">
        <v>56660</v>
      </c>
      <c r="E936" s="45">
        <v>7210</v>
      </c>
      <c r="F936" s="45">
        <v>7210</v>
      </c>
      <c r="G936" s="45">
        <v>7210</v>
      </c>
      <c r="H936" s="23">
        <v>9</v>
      </c>
      <c r="I936" s="23">
        <v>4</v>
      </c>
      <c r="J936" s="53">
        <v>9</v>
      </c>
    </row>
    <row r="937" spans="2:10" ht="15" hidden="1" customHeight="1" x14ac:dyDescent="0.4">
      <c r="B937" s="4">
        <v>9410</v>
      </c>
      <c r="C937" s="45" t="s">
        <v>97</v>
      </c>
      <c r="D937" s="45">
        <v>60470</v>
      </c>
      <c r="E937" s="45">
        <v>7210</v>
      </c>
      <c r="F937" s="45">
        <v>7210</v>
      </c>
      <c r="G937" s="45">
        <v>7210</v>
      </c>
      <c r="H937" s="23">
        <v>9</v>
      </c>
      <c r="I937" s="23">
        <v>4</v>
      </c>
      <c r="J937" s="53">
        <v>10</v>
      </c>
    </row>
    <row r="938" spans="2:10" ht="15" hidden="1" customHeight="1" x14ac:dyDescent="0.4">
      <c r="B938" s="4">
        <v>9411</v>
      </c>
      <c r="C938" s="45" t="s">
        <v>98</v>
      </c>
      <c r="D938" s="45">
        <v>64140</v>
      </c>
      <c r="E938" s="45">
        <v>7210</v>
      </c>
      <c r="F938" s="45">
        <v>7210</v>
      </c>
      <c r="G938" s="45">
        <v>7210</v>
      </c>
      <c r="H938" s="23">
        <v>9</v>
      </c>
      <c r="I938" s="23">
        <v>4</v>
      </c>
      <c r="J938" s="53">
        <v>11</v>
      </c>
    </row>
    <row r="939" spans="2:10" ht="15" hidden="1" customHeight="1" x14ac:dyDescent="0.4">
      <c r="B939" s="4">
        <v>9412</v>
      </c>
      <c r="C939" s="45" t="s">
        <v>99</v>
      </c>
      <c r="D939" s="45">
        <v>67810</v>
      </c>
      <c r="E939" s="45">
        <v>7210</v>
      </c>
      <c r="F939" s="45">
        <v>7210</v>
      </c>
      <c r="G939" s="45">
        <v>7210</v>
      </c>
      <c r="H939" s="23">
        <v>9</v>
      </c>
      <c r="I939" s="23">
        <v>4</v>
      </c>
      <c r="J939" s="53">
        <v>12</v>
      </c>
    </row>
    <row r="940" spans="2:10" ht="15" hidden="1" customHeight="1" x14ac:dyDescent="0.4">
      <c r="B940" s="4">
        <v>9413</v>
      </c>
      <c r="C940" s="45" t="s">
        <v>100</v>
      </c>
      <c r="D940" s="45">
        <v>71480</v>
      </c>
      <c r="E940" s="45">
        <v>7210</v>
      </c>
      <c r="F940" s="45">
        <v>7210</v>
      </c>
      <c r="G940" s="45">
        <v>7210</v>
      </c>
      <c r="H940" s="23">
        <v>9</v>
      </c>
      <c r="I940" s="23">
        <v>4</v>
      </c>
      <c r="J940" s="53">
        <v>13</v>
      </c>
    </row>
    <row r="941" spans="2:10" ht="15" hidden="1" customHeight="1" x14ac:dyDescent="0.4">
      <c r="B941" s="4">
        <v>9414</v>
      </c>
      <c r="C941" s="45" t="s">
        <v>101</v>
      </c>
      <c r="D941" s="45">
        <v>75150</v>
      </c>
      <c r="E941" s="45">
        <v>7210</v>
      </c>
      <c r="F941" s="45">
        <v>7210</v>
      </c>
      <c r="G941" s="45">
        <v>7210</v>
      </c>
      <c r="H941" s="23">
        <v>9</v>
      </c>
      <c r="I941" s="23">
        <v>4</v>
      </c>
      <c r="J941" s="53">
        <v>14</v>
      </c>
    </row>
    <row r="942" spans="2:10" ht="15" hidden="1" customHeight="1" x14ac:dyDescent="0.4">
      <c r="B942" s="4">
        <v>9415</v>
      </c>
      <c r="C942" s="45" t="s">
        <v>102</v>
      </c>
      <c r="D942" s="45">
        <v>78820</v>
      </c>
      <c r="E942" s="45">
        <v>7210</v>
      </c>
      <c r="F942" s="45">
        <v>7210</v>
      </c>
      <c r="G942" s="45">
        <v>7210</v>
      </c>
      <c r="H942" s="23">
        <v>9</v>
      </c>
      <c r="I942" s="23">
        <v>4</v>
      </c>
      <c r="J942" s="53">
        <v>15</v>
      </c>
    </row>
    <row r="943" spans="2:10" ht="15" hidden="1" customHeight="1" x14ac:dyDescent="0.4">
      <c r="B943" s="4">
        <v>9416</v>
      </c>
      <c r="C943" s="45" t="s">
        <v>103</v>
      </c>
      <c r="D943" s="45">
        <v>82490</v>
      </c>
      <c r="E943" s="45">
        <v>7210</v>
      </c>
      <c r="F943" s="45">
        <v>7210</v>
      </c>
      <c r="G943" s="45">
        <v>7210</v>
      </c>
      <c r="H943" s="23">
        <v>9</v>
      </c>
      <c r="I943" s="23">
        <v>4</v>
      </c>
      <c r="J943" s="53">
        <v>16</v>
      </c>
    </row>
    <row r="944" spans="2:10" ht="15" hidden="1" customHeight="1" x14ac:dyDescent="0.4">
      <c r="B944" s="4">
        <v>9417</v>
      </c>
      <c r="C944" s="45" t="s">
        <v>104</v>
      </c>
      <c r="D944" s="45">
        <v>86160</v>
      </c>
      <c r="E944" s="45">
        <v>7210</v>
      </c>
      <c r="F944" s="45">
        <v>7210</v>
      </c>
      <c r="G944" s="45">
        <v>7210</v>
      </c>
      <c r="H944" s="23">
        <v>9</v>
      </c>
      <c r="I944" s="23">
        <v>4</v>
      </c>
      <c r="J944" s="53">
        <v>17</v>
      </c>
    </row>
    <row r="945" spans="2:10" ht="15" hidden="1" customHeight="1" x14ac:dyDescent="0.4">
      <c r="B945" s="4">
        <v>9418</v>
      </c>
      <c r="C945" s="45" t="s">
        <v>105</v>
      </c>
      <c r="D945" s="45">
        <v>89830</v>
      </c>
      <c r="E945" s="45">
        <v>7210</v>
      </c>
      <c r="F945" s="45">
        <v>7210</v>
      </c>
      <c r="G945" s="45">
        <v>7210</v>
      </c>
      <c r="H945" s="23">
        <v>9</v>
      </c>
      <c r="I945" s="23">
        <v>4</v>
      </c>
      <c r="J945" s="53">
        <v>18</v>
      </c>
    </row>
    <row r="946" spans="2:10" ht="15" hidden="1" customHeight="1" x14ac:dyDescent="0.4">
      <c r="B946" s="4">
        <v>9419</v>
      </c>
      <c r="C946" s="45" t="s">
        <v>106</v>
      </c>
      <c r="D946" s="45">
        <v>93500</v>
      </c>
      <c r="E946" s="45">
        <v>7210</v>
      </c>
      <c r="F946" s="45">
        <v>7210</v>
      </c>
      <c r="G946" s="45">
        <v>7210</v>
      </c>
      <c r="H946" s="23">
        <v>9</v>
      </c>
      <c r="I946" s="23">
        <v>4</v>
      </c>
      <c r="J946" s="53">
        <v>19</v>
      </c>
    </row>
    <row r="947" spans="2:10" ht="15" hidden="1" customHeight="1" x14ac:dyDescent="0.4">
      <c r="B947" s="4">
        <v>9420</v>
      </c>
      <c r="C947" s="45" t="s">
        <v>107</v>
      </c>
      <c r="D947" s="45">
        <v>97170</v>
      </c>
      <c r="E947" s="45">
        <v>7210</v>
      </c>
      <c r="F947" s="45">
        <v>7210</v>
      </c>
      <c r="G947" s="45">
        <v>7210</v>
      </c>
      <c r="H947" s="23">
        <v>9</v>
      </c>
      <c r="I947" s="23">
        <v>4</v>
      </c>
      <c r="J947" s="53">
        <v>20</v>
      </c>
    </row>
    <row r="948" spans="2:10" ht="15" hidden="1" customHeight="1" x14ac:dyDescent="0.4">
      <c r="B948" s="45">
        <f>VALUE(CONCATENATE(H948,I948,J948))</f>
        <v>1011</v>
      </c>
      <c r="C948" s="45" t="s">
        <v>124</v>
      </c>
      <c r="D948" s="45">
        <v>11600</v>
      </c>
      <c r="E948" s="45">
        <v>1600</v>
      </c>
      <c r="F948" s="45">
        <v>1600</v>
      </c>
      <c r="G948" s="45">
        <v>1600</v>
      </c>
      <c r="H948" s="23">
        <v>10</v>
      </c>
      <c r="I948" s="23">
        <v>1</v>
      </c>
      <c r="J948" s="53">
        <v>1</v>
      </c>
    </row>
    <row r="949" spans="2:10" ht="15" hidden="1" customHeight="1" x14ac:dyDescent="0.4">
      <c r="B949" s="45">
        <f t="shared" ref="B949:B1012" si="172">VALUE(CONCATENATE(H949,I949,J949))</f>
        <v>1012</v>
      </c>
      <c r="C949" s="45" t="s">
        <v>88</v>
      </c>
      <c r="D949" s="45">
        <v>12410</v>
      </c>
      <c r="E949" s="45">
        <v>1600</v>
      </c>
      <c r="F949" s="45">
        <v>1600</v>
      </c>
      <c r="G949" s="45">
        <v>1600</v>
      </c>
      <c r="H949" s="23">
        <v>10</v>
      </c>
      <c r="I949" s="23">
        <v>1</v>
      </c>
      <c r="J949" s="53">
        <v>2</v>
      </c>
    </row>
    <row r="950" spans="2:10" ht="15" hidden="1" customHeight="1" x14ac:dyDescent="0.4">
      <c r="B950" s="45">
        <f t="shared" si="172"/>
        <v>1014</v>
      </c>
      <c r="C950" s="45" t="s">
        <v>89</v>
      </c>
      <c r="D950" s="45">
        <v>14050</v>
      </c>
      <c r="E950" s="45">
        <v>1600</v>
      </c>
      <c r="F950" s="45">
        <v>1600</v>
      </c>
      <c r="G950" s="45">
        <v>1600</v>
      </c>
      <c r="H950" s="23">
        <v>10</v>
      </c>
      <c r="I950" s="23">
        <v>1</v>
      </c>
      <c r="J950" s="53">
        <f>J949+2</f>
        <v>4</v>
      </c>
    </row>
    <row r="951" spans="2:10" ht="15" hidden="1" customHeight="1" x14ac:dyDescent="0.4">
      <c r="B951" s="45">
        <f t="shared" si="172"/>
        <v>1016</v>
      </c>
      <c r="C951" s="45" t="s">
        <v>90</v>
      </c>
      <c r="D951" s="45">
        <v>15680</v>
      </c>
      <c r="E951" s="45">
        <v>1600</v>
      </c>
      <c r="F951" s="45">
        <v>1600</v>
      </c>
      <c r="G951" s="45">
        <v>1600</v>
      </c>
      <c r="H951" s="23">
        <v>10</v>
      </c>
      <c r="I951" s="23">
        <v>1</v>
      </c>
      <c r="J951" s="53">
        <f t="shared" ref="J951:J968" si="173">J950+2</f>
        <v>6</v>
      </c>
    </row>
    <row r="952" spans="2:10" ht="15" hidden="1" customHeight="1" x14ac:dyDescent="0.4">
      <c r="B952" s="45">
        <f t="shared" si="172"/>
        <v>1018</v>
      </c>
      <c r="C952" s="45" t="s">
        <v>91</v>
      </c>
      <c r="D952" s="45">
        <v>17320</v>
      </c>
      <c r="E952" s="45">
        <v>1600</v>
      </c>
      <c r="F952" s="45">
        <v>1600</v>
      </c>
      <c r="G952" s="45">
        <v>1600</v>
      </c>
      <c r="H952" s="23">
        <v>10</v>
      </c>
      <c r="I952" s="23">
        <v>1</v>
      </c>
      <c r="J952" s="53">
        <f t="shared" si="173"/>
        <v>8</v>
      </c>
    </row>
    <row r="953" spans="2:10" ht="15" hidden="1" customHeight="1" x14ac:dyDescent="0.4">
      <c r="B953" s="45">
        <f t="shared" si="172"/>
        <v>10110</v>
      </c>
      <c r="C953" s="45" t="s">
        <v>92</v>
      </c>
      <c r="D953" s="45">
        <v>18960</v>
      </c>
      <c r="E953" s="45">
        <v>1600</v>
      </c>
      <c r="F953" s="45">
        <v>1600</v>
      </c>
      <c r="G953" s="45">
        <v>1600</v>
      </c>
      <c r="H953" s="23">
        <v>10</v>
      </c>
      <c r="I953" s="23">
        <v>1</v>
      </c>
      <c r="J953" s="53">
        <f t="shared" si="173"/>
        <v>10</v>
      </c>
    </row>
    <row r="954" spans="2:10" ht="15" hidden="1" customHeight="1" x14ac:dyDescent="0.4">
      <c r="B954" s="45">
        <f t="shared" si="172"/>
        <v>10112</v>
      </c>
      <c r="C954" s="45" t="s">
        <v>93</v>
      </c>
      <c r="D954" s="45">
        <v>20600</v>
      </c>
      <c r="E954" s="45">
        <v>1600</v>
      </c>
      <c r="F954" s="45">
        <v>1600</v>
      </c>
      <c r="G954" s="45">
        <v>1600</v>
      </c>
      <c r="H954" s="23">
        <v>10</v>
      </c>
      <c r="I954" s="23">
        <v>1</v>
      </c>
      <c r="J954" s="53">
        <f t="shared" si="173"/>
        <v>12</v>
      </c>
    </row>
    <row r="955" spans="2:10" ht="15" hidden="1" customHeight="1" x14ac:dyDescent="0.4">
      <c r="B955" s="45">
        <f t="shared" si="172"/>
        <v>10114</v>
      </c>
      <c r="C955" s="45" t="s">
        <v>94</v>
      </c>
      <c r="D955" s="45">
        <v>22240</v>
      </c>
      <c r="E955" s="45">
        <v>1600</v>
      </c>
      <c r="F955" s="45">
        <v>1600</v>
      </c>
      <c r="G955" s="45">
        <v>1600</v>
      </c>
      <c r="H955" s="23">
        <v>10</v>
      </c>
      <c r="I955" s="23">
        <v>1</v>
      </c>
      <c r="J955" s="53">
        <f t="shared" si="173"/>
        <v>14</v>
      </c>
    </row>
    <row r="956" spans="2:10" ht="15" hidden="1" customHeight="1" x14ac:dyDescent="0.4">
      <c r="B956" s="45">
        <f t="shared" si="172"/>
        <v>10116</v>
      </c>
      <c r="C956" s="45" t="s">
        <v>95</v>
      </c>
      <c r="D956" s="45">
        <v>23870</v>
      </c>
      <c r="E956" s="45">
        <v>1600</v>
      </c>
      <c r="F956" s="45">
        <v>1600</v>
      </c>
      <c r="G956" s="45">
        <v>1600</v>
      </c>
      <c r="H956" s="23">
        <v>10</v>
      </c>
      <c r="I956" s="23">
        <v>1</v>
      </c>
      <c r="J956" s="53">
        <f t="shared" si="173"/>
        <v>16</v>
      </c>
    </row>
    <row r="957" spans="2:10" ht="15" hidden="1" customHeight="1" x14ac:dyDescent="0.4">
      <c r="B957" s="45">
        <f t="shared" si="172"/>
        <v>10118</v>
      </c>
      <c r="C957" s="45" t="s">
        <v>96</v>
      </c>
      <c r="D957" s="45">
        <v>25510</v>
      </c>
      <c r="E957" s="45">
        <v>1600</v>
      </c>
      <c r="F957" s="45">
        <v>1600</v>
      </c>
      <c r="G957" s="45">
        <v>1600</v>
      </c>
      <c r="H957" s="23">
        <v>10</v>
      </c>
      <c r="I957" s="23">
        <v>1</v>
      </c>
      <c r="J957" s="53">
        <f t="shared" si="173"/>
        <v>18</v>
      </c>
    </row>
    <row r="958" spans="2:10" ht="15" hidden="1" customHeight="1" x14ac:dyDescent="0.4">
      <c r="B958" s="45">
        <f t="shared" si="172"/>
        <v>10120</v>
      </c>
      <c r="C958" s="45" t="s">
        <v>97</v>
      </c>
      <c r="D958" s="45">
        <v>27150</v>
      </c>
      <c r="E958" s="45">
        <v>1600</v>
      </c>
      <c r="F958" s="45">
        <v>1600</v>
      </c>
      <c r="G958" s="45">
        <v>1600</v>
      </c>
      <c r="H958" s="23">
        <v>10</v>
      </c>
      <c r="I958" s="23">
        <v>1</v>
      </c>
      <c r="J958" s="53">
        <f t="shared" si="173"/>
        <v>20</v>
      </c>
    </row>
    <row r="959" spans="2:10" ht="15" hidden="1" customHeight="1" x14ac:dyDescent="0.4">
      <c r="B959" s="45">
        <f t="shared" si="172"/>
        <v>10122</v>
      </c>
      <c r="C959" s="45" t="s">
        <v>98</v>
      </c>
      <c r="D959" s="45">
        <v>28770</v>
      </c>
      <c r="E959" s="45">
        <v>1600</v>
      </c>
      <c r="F959" s="45">
        <v>1600</v>
      </c>
      <c r="G959" s="45">
        <v>1600</v>
      </c>
      <c r="H959" s="23">
        <v>10</v>
      </c>
      <c r="I959" s="23">
        <v>1</v>
      </c>
      <c r="J959" s="53">
        <f t="shared" si="173"/>
        <v>22</v>
      </c>
    </row>
    <row r="960" spans="2:10" ht="15" hidden="1" customHeight="1" x14ac:dyDescent="0.4">
      <c r="B960" s="45">
        <f t="shared" si="172"/>
        <v>10124</v>
      </c>
      <c r="C960" s="45" t="s">
        <v>99</v>
      </c>
      <c r="D960" s="45">
        <v>30380</v>
      </c>
      <c r="E960" s="45">
        <v>1600</v>
      </c>
      <c r="F960" s="45">
        <v>1600</v>
      </c>
      <c r="G960" s="45">
        <v>1600</v>
      </c>
      <c r="H960" s="23">
        <v>10</v>
      </c>
      <c r="I960" s="23">
        <v>1</v>
      </c>
      <c r="J960" s="53">
        <f t="shared" si="173"/>
        <v>24</v>
      </c>
    </row>
    <row r="961" spans="2:10" ht="15" hidden="1" customHeight="1" x14ac:dyDescent="0.4">
      <c r="B961" s="45">
        <f t="shared" si="172"/>
        <v>10126</v>
      </c>
      <c r="C961" s="45" t="s">
        <v>100</v>
      </c>
      <c r="D961" s="45">
        <v>32000</v>
      </c>
      <c r="E961" s="45">
        <v>1600</v>
      </c>
      <c r="F961" s="45">
        <v>1600</v>
      </c>
      <c r="G961" s="45">
        <v>1600</v>
      </c>
      <c r="H961" s="23">
        <v>10</v>
      </c>
      <c r="I961" s="23">
        <v>1</v>
      </c>
      <c r="J961" s="53">
        <f t="shared" si="173"/>
        <v>26</v>
      </c>
    </row>
    <row r="962" spans="2:10" ht="15" hidden="1" customHeight="1" x14ac:dyDescent="0.4">
      <c r="B962" s="45">
        <f t="shared" si="172"/>
        <v>10128</v>
      </c>
      <c r="C962" s="45" t="s">
        <v>101</v>
      </c>
      <c r="D962" s="45">
        <v>33610</v>
      </c>
      <c r="E962" s="45">
        <v>1600</v>
      </c>
      <c r="F962" s="45">
        <v>1600</v>
      </c>
      <c r="G962" s="45">
        <v>1600</v>
      </c>
      <c r="H962" s="23">
        <v>10</v>
      </c>
      <c r="I962" s="23">
        <v>1</v>
      </c>
      <c r="J962" s="53">
        <f t="shared" si="173"/>
        <v>28</v>
      </c>
    </row>
    <row r="963" spans="2:10" ht="15" hidden="1" customHeight="1" x14ac:dyDescent="0.4">
      <c r="B963" s="45">
        <f t="shared" si="172"/>
        <v>10130</v>
      </c>
      <c r="C963" s="45" t="s">
        <v>102</v>
      </c>
      <c r="D963" s="45">
        <v>35230</v>
      </c>
      <c r="E963" s="45">
        <v>1600</v>
      </c>
      <c r="F963" s="45">
        <v>1600</v>
      </c>
      <c r="G963" s="45">
        <v>1600</v>
      </c>
      <c r="H963" s="23">
        <v>10</v>
      </c>
      <c r="I963" s="23">
        <v>1</v>
      </c>
      <c r="J963" s="53">
        <f t="shared" si="173"/>
        <v>30</v>
      </c>
    </row>
    <row r="964" spans="2:10" ht="15" hidden="1" customHeight="1" x14ac:dyDescent="0.4">
      <c r="B964" s="45">
        <f t="shared" si="172"/>
        <v>10132</v>
      </c>
      <c r="C964" s="45" t="s">
        <v>103</v>
      </c>
      <c r="D964" s="45">
        <v>36840</v>
      </c>
      <c r="E964" s="45">
        <v>1600</v>
      </c>
      <c r="F964" s="45">
        <v>1600</v>
      </c>
      <c r="G964" s="45">
        <v>1600</v>
      </c>
      <c r="H964" s="23">
        <v>10</v>
      </c>
      <c r="I964" s="23">
        <v>1</v>
      </c>
      <c r="J964" s="53">
        <f t="shared" si="173"/>
        <v>32</v>
      </c>
    </row>
    <row r="965" spans="2:10" ht="15" hidden="1" customHeight="1" x14ac:dyDescent="0.4">
      <c r="B965" s="45">
        <f t="shared" si="172"/>
        <v>10134</v>
      </c>
      <c r="C965" s="45" t="s">
        <v>104</v>
      </c>
      <c r="D965" s="45">
        <v>38460</v>
      </c>
      <c r="E965" s="45">
        <v>1600</v>
      </c>
      <c r="F965" s="45">
        <v>1600</v>
      </c>
      <c r="G965" s="45">
        <v>1600</v>
      </c>
      <c r="H965" s="23">
        <v>10</v>
      </c>
      <c r="I965" s="23">
        <v>1</v>
      </c>
      <c r="J965" s="53">
        <f t="shared" si="173"/>
        <v>34</v>
      </c>
    </row>
    <row r="966" spans="2:10" ht="15" hidden="1" customHeight="1" x14ac:dyDescent="0.4">
      <c r="B966" s="45">
        <f t="shared" si="172"/>
        <v>10136</v>
      </c>
      <c r="C966" s="45" t="s">
        <v>105</v>
      </c>
      <c r="D966" s="45">
        <v>40070</v>
      </c>
      <c r="E966" s="45">
        <v>1600</v>
      </c>
      <c r="F966" s="45">
        <v>1600</v>
      </c>
      <c r="G966" s="45">
        <v>1600</v>
      </c>
      <c r="H966" s="23">
        <v>10</v>
      </c>
      <c r="I966" s="23">
        <v>1</v>
      </c>
      <c r="J966" s="53">
        <f t="shared" si="173"/>
        <v>36</v>
      </c>
    </row>
    <row r="967" spans="2:10" ht="15" hidden="1" customHeight="1" x14ac:dyDescent="0.4">
      <c r="B967" s="45">
        <f t="shared" si="172"/>
        <v>10138</v>
      </c>
      <c r="C967" s="45" t="s">
        <v>106</v>
      </c>
      <c r="D967" s="45">
        <v>41690</v>
      </c>
      <c r="E967" s="45">
        <v>1600</v>
      </c>
      <c r="F967" s="45">
        <v>1600</v>
      </c>
      <c r="G967" s="45">
        <v>1600</v>
      </c>
      <c r="H967" s="23">
        <v>10</v>
      </c>
      <c r="I967" s="23">
        <v>1</v>
      </c>
      <c r="J967" s="53">
        <f t="shared" si="173"/>
        <v>38</v>
      </c>
    </row>
    <row r="968" spans="2:10" ht="15" hidden="1" customHeight="1" x14ac:dyDescent="0.4">
      <c r="B968" s="45">
        <f t="shared" si="172"/>
        <v>10140</v>
      </c>
      <c r="C968" s="45" t="s">
        <v>107</v>
      </c>
      <c r="D968" s="45">
        <v>43300</v>
      </c>
      <c r="E968" s="45">
        <v>1600</v>
      </c>
      <c r="F968" s="45">
        <v>1600</v>
      </c>
      <c r="G968" s="45">
        <v>1600</v>
      </c>
      <c r="H968" s="23">
        <v>10</v>
      </c>
      <c r="I968" s="23">
        <v>1</v>
      </c>
      <c r="J968" s="53">
        <f t="shared" si="173"/>
        <v>40</v>
      </c>
    </row>
    <row r="969" spans="2:10" ht="15" hidden="1" customHeight="1" x14ac:dyDescent="0.4">
      <c r="B969" s="45">
        <f t="shared" si="172"/>
        <v>1021</v>
      </c>
      <c r="C969" s="45" t="s">
        <v>124</v>
      </c>
      <c r="D969" s="45">
        <v>13430</v>
      </c>
      <c r="E969" s="45">
        <v>1850</v>
      </c>
      <c r="F969" s="45">
        <v>1850</v>
      </c>
      <c r="G969" s="45">
        <v>1850</v>
      </c>
      <c r="H969" s="23">
        <v>10</v>
      </c>
      <c r="I969" s="23">
        <v>2</v>
      </c>
      <c r="J969" s="53">
        <v>1</v>
      </c>
    </row>
    <row r="970" spans="2:10" ht="15" hidden="1" customHeight="1" x14ac:dyDescent="0.4">
      <c r="B970" s="45">
        <f t="shared" si="172"/>
        <v>1022</v>
      </c>
      <c r="C970" s="45" t="s">
        <v>88</v>
      </c>
      <c r="D970" s="45">
        <v>14380</v>
      </c>
      <c r="E970" s="45">
        <v>1850</v>
      </c>
      <c r="F970" s="45">
        <v>1850</v>
      </c>
      <c r="G970" s="45">
        <v>1850</v>
      </c>
      <c r="H970" s="23">
        <v>10</v>
      </c>
      <c r="I970" s="23">
        <v>2</v>
      </c>
      <c r="J970" s="53">
        <v>2</v>
      </c>
    </row>
    <row r="971" spans="2:10" ht="15" hidden="1" customHeight="1" x14ac:dyDescent="0.4">
      <c r="B971" s="45">
        <f t="shared" si="172"/>
        <v>1024</v>
      </c>
      <c r="C971" s="45" t="s">
        <v>89</v>
      </c>
      <c r="D971" s="45">
        <v>16300</v>
      </c>
      <c r="E971" s="45">
        <v>1850</v>
      </c>
      <c r="F971" s="45">
        <v>1850</v>
      </c>
      <c r="G971" s="45">
        <v>1850</v>
      </c>
      <c r="H971" s="23">
        <v>10</v>
      </c>
      <c r="I971" s="23">
        <v>2</v>
      </c>
      <c r="J971" s="53">
        <f>J970+2</f>
        <v>4</v>
      </c>
    </row>
    <row r="972" spans="2:10" ht="15" hidden="1" customHeight="1" x14ac:dyDescent="0.4">
      <c r="B972" s="45">
        <f t="shared" si="172"/>
        <v>1026</v>
      </c>
      <c r="C972" s="45" t="s">
        <v>90</v>
      </c>
      <c r="D972" s="45">
        <v>18210</v>
      </c>
      <c r="E972" s="45">
        <v>1850</v>
      </c>
      <c r="F972" s="45">
        <v>1850</v>
      </c>
      <c r="G972" s="45">
        <v>1850</v>
      </c>
      <c r="H972" s="23">
        <v>10</v>
      </c>
      <c r="I972" s="23">
        <v>2</v>
      </c>
      <c r="J972" s="53">
        <f t="shared" ref="J972:J989" si="174">J971+2</f>
        <v>6</v>
      </c>
    </row>
    <row r="973" spans="2:10" ht="15" hidden="1" customHeight="1" x14ac:dyDescent="0.4">
      <c r="B973" s="45">
        <f t="shared" si="172"/>
        <v>1028</v>
      </c>
      <c r="C973" s="45" t="s">
        <v>91</v>
      </c>
      <c r="D973" s="45">
        <v>20130</v>
      </c>
      <c r="E973" s="45">
        <v>1850</v>
      </c>
      <c r="F973" s="45">
        <v>1850</v>
      </c>
      <c r="G973" s="45">
        <v>1850</v>
      </c>
      <c r="H973" s="23">
        <v>10</v>
      </c>
      <c r="I973" s="23">
        <v>2</v>
      </c>
      <c r="J973" s="53">
        <f t="shared" si="174"/>
        <v>8</v>
      </c>
    </row>
    <row r="974" spans="2:10" ht="15" hidden="1" customHeight="1" x14ac:dyDescent="0.4">
      <c r="B974" s="45">
        <f t="shared" si="172"/>
        <v>10210</v>
      </c>
      <c r="C974" s="45" t="s">
        <v>92</v>
      </c>
      <c r="D974" s="45">
        <v>22040</v>
      </c>
      <c r="E974" s="45">
        <v>1850</v>
      </c>
      <c r="F974" s="45">
        <v>1850</v>
      </c>
      <c r="G974" s="45">
        <v>1850</v>
      </c>
      <c r="H974" s="23">
        <v>10</v>
      </c>
      <c r="I974" s="23">
        <v>2</v>
      </c>
      <c r="J974" s="53">
        <f t="shared" si="174"/>
        <v>10</v>
      </c>
    </row>
    <row r="975" spans="2:10" ht="15" hidden="1" customHeight="1" x14ac:dyDescent="0.4">
      <c r="B975" s="45">
        <f t="shared" si="172"/>
        <v>10212</v>
      </c>
      <c r="C975" s="45" t="s">
        <v>93</v>
      </c>
      <c r="D975" s="45">
        <v>23960</v>
      </c>
      <c r="E975" s="45">
        <v>1850</v>
      </c>
      <c r="F975" s="45">
        <v>1850</v>
      </c>
      <c r="G975" s="45">
        <v>1850</v>
      </c>
      <c r="H975" s="23">
        <v>10</v>
      </c>
      <c r="I975" s="23">
        <v>2</v>
      </c>
      <c r="J975" s="53">
        <f t="shared" si="174"/>
        <v>12</v>
      </c>
    </row>
    <row r="976" spans="2:10" ht="15" hidden="1" customHeight="1" x14ac:dyDescent="0.4">
      <c r="B976" s="45">
        <f t="shared" si="172"/>
        <v>10214</v>
      </c>
      <c r="C976" s="45" t="s">
        <v>94</v>
      </c>
      <c r="D976" s="45">
        <v>25870</v>
      </c>
      <c r="E976" s="45">
        <v>1850</v>
      </c>
      <c r="F976" s="45">
        <v>1850</v>
      </c>
      <c r="G976" s="45">
        <v>1850</v>
      </c>
      <c r="H976" s="23">
        <v>10</v>
      </c>
      <c r="I976" s="23">
        <v>2</v>
      </c>
      <c r="J976" s="53">
        <f t="shared" si="174"/>
        <v>14</v>
      </c>
    </row>
    <row r="977" spans="2:10" ht="15" hidden="1" customHeight="1" x14ac:dyDescent="0.4">
      <c r="B977" s="45">
        <f t="shared" si="172"/>
        <v>10216</v>
      </c>
      <c r="C977" s="45" t="s">
        <v>95</v>
      </c>
      <c r="D977" s="45">
        <v>27790</v>
      </c>
      <c r="E977" s="45">
        <v>1850</v>
      </c>
      <c r="F977" s="45">
        <v>1850</v>
      </c>
      <c r="G977" s="45">
        <v>1850</v>
      </c>
      <c r="H977" s="23">
        <v>10</v>
      </c>
      <c r="I977" s="23">
        <v>2</v>
      </c>
      <c r="J977" s="53">
        <f t="shared" si="174"/>
        <v>16</v>
      </c>
    </row>
    <row r="978" spans="2:10" ht="15" hidden="1" customHeight="1" x14ac:dyDescent="0.4">
      <c r="B978" s="45">
        <f t="shared" si="172"/>
        <v>10218</v>
      </c>
      <c r="C978" s="45" t="s">
        <v>96</v>
      </c>
      <c r="D978" s="45">
        <v>29710</v>
      </c>
      <c r="E978" s="45">
        <v>1850</v>
      </c>
      <c r="F978" s="45">
        <v>1850</v>
      </c>
      <c r="G978" s="45">
        <v>1850</v>
      </c>
      <c r="H978" s="23">
        <v>10</v>
      </c>
      <c r="I978" s="23">
        <v>2</v>
      </c>
      <c r="J978" s="53">
        <f t="shared" si="174"/>
        <v>18</v>
      </c>
    </row>
    <row r="979" spans="2:10" ht="15" hidden="1" customHeight="1" x14ac:dyDescent="0.4">
      <c r="B979" s="45">
        <f t="shared" si="172"/>
        <v>10220</v>
      </c>
      <c r="C979" s="45" t="s">
        <v>97</v>
      </c>
      <c r="D979" s="45">
        <v>31620</v>
      </c>
      <c r="E979" s="45">
        <v>1850</v>
      </c>
      <c r="F979" s="45">
        <v>1850</v>
      </c>
      <c r="G979" s="45">
        <v>1850</v>
      </c>
      <c r="H979" s="23">
        <v>10</v>
      </c>
      <c r="I979" s="23">
        <v>2</v>
      </c>
      <c r="J979" s="53">
        <f t="shared" si="174"/>
        <v>20</v>
      </c>
    </row>
    <row r="980" spans="2:10" ht="15" hidden="1" customHeight="1" x14ac:dyDescent="0.4">
      <c r="B980" s="45">
        <f t="shared" si="172"/>
        <v>10222</v>
      </c>
      <c r="C980" s="45" t="s">
        <v>98</v>
      </c>
      <c r="D980" s="45">
        <v>33490</v>
      </c>
      <c r="E980" s="45">
        <v>1850</v>
      </c>
      <c r="F980" s="45">
        <v>1850</v>
      </c>
      <c r="G980" s="45">
        <v>1850</v>
      </c>
      <c r="H980" s="23">
        <v>10</v>
      </c>
      <c r="I980" s="23">
        <v>2</v>
      </c>
      <c r="J980" s="53">
        <f t="shared" si="174"/>
        <v>22</v>
      </c>
    </row>
    <row r="981" spans="2:10" ht="15" hidden="1" customHeight="1" x14ac:dyDescent="0.4">
      <c r="B981" s="45">
        <f t="shared" si="172"/>
        <v>10224</v>
      </c>
      <c r="C981" s="45" t="s">
        <v>99</v>
      </c>
      <c r="D981" s="45">
        <v>35360</v>
      </c>
      <c r="E981" s="45">
        <v>1850</v>
      </c>
      <c r="F981" s="45">
        <v>1850</v>
      </c>
      <c r="G981" s="45">
        <v>1850</v>
      </c>
      <c r="H981" s="23">
        <v>10</v>
      </c>
      <c r="I981" s="23">
        <v>2</v>
      </c>
      <c r="J981" s="53">
        <f t="shared" si="174"/>
        <v>24</v>
      </c>
    </row>
    <row r="982" spans="2:10" ht="15" hidden="1" customHeight="1" x14ac:dyDescent="0.4">
      <c r="B982" s="45">
        <f t="shared" si="172"/>
        <v>10226</v>
      </c>
      <c r="C982" s="45" t="s">
        <v>100</v>
      </c>
      <c r="D982" s="45">
        <v>37230</v>
      </c>
      <c r="E982" s="45">
        <v>1850</v>
      </c>
      <c r="F982" s="45">
        <v>1850</v>
      </c>
      <c r="G982" s="45">
        <v>1850</v>
      </c>
      <c r="H982" s="23">
        <v>10</v>
      </c>
      <c r="I982" s="23">
        <v>2</v>
      </c>
      <c r="J982" s="53">
        <f t="shared" si="174"/>
        <v>26</v>
      </c>
    </row>
    <row r="983" spans="2:10" ht="15" hidden="1" customHeight="1" x14ac:dyDescent="0.4">
      <c r="B983" s="45">
        <f t="shared" si="172"/>
        <v>10228</v>
      </c>
      <c r="C983" s="45" t="s">
        <v>101</v>
      </c>
      <c r="D983" s="45">
        <v>39090</v>
      </c>
      <c r="E983" s="45">
        <v>1850</v>
      </c>
      <c r="F983" s="45">
        <v>1850</v>
      </c>
      <c r="G983" s="45">
        <v>1850</v>
      </c>
      <c r="H983" s="23">
        <v>10</v>
      </c>
      <c r="I983" s="23">
        <v>2</v>
      </c>
      <c r="J983" s="53">
        <f t="shared" si="174"/>
        <v>28</v>
      </c>
    </row>
    <row r="984" spans="2:10" ht="15" hidden="1" customHeight="1" x14ac:dyDescent="0.4">
      <c r="B984" s="45">
        <f t="shared" si="172"/>
        <v>10230</v>
      </c>
      <c r="C984" s="45" t="s">
        <v>102</v>
      </c>
      <c r="D984" s="45">
        <v>40960</v>
      </c>
      <c r="E984" s="45">
        <v>1850</v>
      </c>
      <c r="F984" s="45">
        <v>1850</v>
      </c>
      <c r="G984" s="45">
        <v>1850</v>
      </c>
      <c r="H984" s="23">
        <v>10</v>
      </c>
      <c r="I984" s="23">
        <v>2</v>
      </c>
      <c r="J984" s="53">
        <f t="shared" si="174"/>
        <v>30</v>
      </c>
    </row>
    <row r="985" spans="2:10" ht="15" hidden="1" customHeight="1" x14ac:dyDescent="0.4">
      <c r="B985" s="45">
        <f t="shared" si="172"/>
        <v>10232</v>
      </c>
      <c r="C985" s="45" t="s">
        <v>103</v>
      </c>
      <c r="D985" s="45">
        <v>42830</v>
      </c>
      <c r="E985" s="45">
        <v>1850</v>
      </c>
      <c r="F985" s="45">
        <v>1850</v>
      </c>
      <c r="G985" s="45">
        <v>1850</v>
      </c>
      <c r="H985" s="23">
        <v>10</v>
      </c>
      <c r="I985" s="23">
        <v>2</v>
      </c>
      <c r="J985" s="53">
        <f t="shared" si="174"/>
        <v>32</v>
      </c>
    </row>
    <row r="986" spans="2:10" ht="15" hidden="1" customHeight="1" x14ac:dyDescent="0.4">
      <c r="B986" s="45">
        <f t="shared" si="172"/>
        <v>10234</v>
      </c>
      <c r="C986" s="45" t="s">
        <v>104</v>
      </c>
      <c r="D986" s="45">
        <v>44700</v>
      </c>
      <c r="E986" s="45">
        <v>1850</v>
      </c>
      <c r="F986" s="45">
        <v>1850</v>
      </c>
      <c r="G986" s="45">
        <v>1850</v>
      </c>
      <c r="H986" s="23">
        <v>10</v>
      </c>
      <c r="I986" s="23">
        <v>2</v>
      </c>
      <c r="J986" s="53">
        <f t="shared" si="174"/>
        <v>34</v>
      </c>
    </row>
    <row r="987" spans="2:10" ht="15" hidden="1" customHeight="1" x14ac:dyDescent="0.4">
      <c r="B987" s="45">
        <f t="shared" si="172"/>
        <v>10236</v>
      </c>
      <c r="C987" s="45" t="s">
        <v>105</v>
      </c>
      <c r="D987" s="45">
        <v>46570</v>
      </c>
      <c r="E987" s="45">
        <v>1850</v>
      </c>
      <c r="F987" s="45">
        <v>1850</v>
      </c>
      <c r="G987" s="45">
        <v>1850</v>
      </c>
      <c r="H987" s="23">
        <v>10</v>
      </c>
      <c r="I987" s="23">
        <v>2</v>
      </c>
      <c r="J987" s="53">
        <f t="shared" si="174"/>
        <v>36</v>
      </c>
    </row>
    <row r="988" spans="2:10" ht="15" hidden="1" customHeight="1" x14ac:dyDescent="0.4">
      <c r="B988" s="45">
        <f t="shared" si="172"/>
        <v>10238</v>
      </c>
      <c r="C988" s="45" t="s">
        <v>106</v>
      </c>
      <c r="D988" s="45">
        <v>48430</v>
      </c>
      <c r="E988" s="45">
        <v>1850</v>
      </c>
      <c r="F988" s="45">
        <v>1850</v>
      </c>
      <c r="G988" s="45">
        <v>1850</v>
      </c>
      <c r="H988" s="23">
        <v>10</v>
      </c>
      <c r="I988" s="23">
        <v>2</v>
      </c>
      <c r="J988" s="53">
        <f t="shared" si="174"/>
        <v>38</v>
      </c>
    </row>
    <row r="989" spans="2:10" ht="15" hidden="1" customHeight="1" x14ac:dyDescent="0.4">
      <c r="B989" s="45">
        <f t="shared" si="172"/>
        <v>10240</v>
      </c>
      <c r="C989" s="45" t="s">
        <v>107</v>
      </c>
      <c r="D989" s="45">
        <v>50300</v>
      </c>
      <c r="E989" s="45">
        <v>1850</v>
      </c>
      <c r="F989" s="45">
        <v>1850</v>
      </c>
      <c r="G989" s="45">
        <v>1850</v>
      </c>
      <c r="H989" s="23">
        <v>10</v>
      </c>
      <c r="I989" s="23">
        <v>2</v>
      </c>
      <c r="J989" s="53">
        <f t="shared" si="174"/>
        <v>40</v>
      </c>
    </row>
    <row r="990" spans="2:10" ht="15" hidden="1" customHeight="1" x14ac:dyDescent="0.4">
      <c r="B990" s="45">
        <f t="shared" si="172"/>
        <v>1031</v>
      </c>
      <c r="C990" s="45" t="s">
        <v>124</v>
      </c>
      <c r="D990" s="45">
        <v>17670</v>
      </c>
      <c r="E990" s="45">
        <v>2560</v>
      </c>
      <c r="F990" s="45">
        <v>2560</v>
      </c>
      <c r="G990" s="45">
        <v>2560</v>
      </c>
      <c r="H990" s="23">
        <v>10</v>
      </c>
      <c r="I990" s="23">
        <v>3</v>
      </c>
      <c r="J990" s="53">
        <v>1</v>
      </c>
    </row>
    <row r="991" spans="2:10" ht="15" hidden="1" customHeight="1" x14ac:dyDescent="0.4">
      <c r="B991" s="45">
        <f t="shared" si="172"/>
        <v>1032</v>
      </c>
      <c r="C991" s="45" t="s">
        <v>88</v>
      </c>
      <c r="D991" s="45">
        <v>19020</v>
      </c>
      <c r="E991" s="45">
        <v>2560</v>
      </c>
      <c r="F991" s="45">
        <v>2560</v>
      </c>
      <c r="G991" s="45">
        <v>2560</v>
      </c>
      <c r="H991" s="23">
        <v>10</v>
      </c>
      <c r="I991" s="23">
        <v>3</v>
      </c>
      <c r="J991" s="53">
        <v>2</v>
      </c>
    </row>
    <row r="992" spans="2:10" ht="15" hidden="1" customHeight="1" x14ac:dyDescent="0.4">
      <c r="B992" s="45">
        <f t="shared" si="172"/>
        <v>1034</v>
      </c>
      <c r="C992" s="45" t="s">
        <v>89</v>
      </c>
      <c r="D992" s="45">
        <v>21720</v>
      </c>
      <c r="E992" s="45">
        <v>2560</v>
      </c>
      <c r="F992" s="45">
        <v>2560</v>
      </c>
      <c r="G992" s="45">
        <v>2560</v>
      </c>
      <c r="H992" s="23">
        <v>10</v>
      </c>
      <c r="I992" s="23">
        <v>3</v>
      </c>
      <c r="J992" s="53">
        <f>J991+2</f>
        <v>4</v>
      </c>
    </row>
    <row r="993" spans="2:10" ht="15" hidden="1" customHeight="1" x14ac:dyDescent="0.4">
      <c r="B993" s="45">
        <f t="shared" si="172"/>
        <v>1036</v>
      </c>
      <c r="C993" s="45" t="s">
        <v>90</v>
      </c>
      <c r="D993" s="45">
        <v>24430</v>
      </c>
      <c r="E993" s="45">
        <v>2560</v>
      </c>
      <c r="F993" s="45">
        <v>2560</v>
      </c>
      <c r="G993" s="45">
        <v>2560</v>
      </c>
      <c r="H993" s="23">
        <v>10</v>
      </c>
      <c r="I993" s="23">
        <v>3</v>
      </c>
      <c r="J993" s="53">
        <f t="shared" ref="J993:J1010" si="175">J992+2</f>
        <v>6</v>
      </c>
    </row>
    <row r="994" spans="2:10" ht="15" hidden="1" customHeight="1" x14ac:dyDescent="0.4">
      <c r="B994" s="45">
        <f t="shared" si="172"/>
        <v>1038</v>
      </c>
      <c r="C994" s="45" t="s">
        <v>91</v>
      </c>
      <c r="D994" s="45">
        <v>27140</v>
      </c>
      <c r="E994" s="45">
        <v>2560</v>
      </c>
      <c r="F994" s="45">
        <v>2560</v>
      </c>
      <c r="G994" s="45">
        <v>2560</v>
      </c>
      <c r="H994" s="23">
        <v>10</v>
      </c>
      <c r="I994" s="23">
        <v>3</v>
      </c>
      <c r="J994" s="53">
        <f t="shared" si="175"/>
        <v>8</v>
      </c>
    </row>
    <row r="995" spans="2:10" ht="15" hidden="1" customHeight="1" x14ac:dyDescent="0.4">
      <c r="B995" s="45">
        <f t="shared" si="172"/>
        <v>10310</v>
      </c>
      <c r="C995" s="45" t="s">
        <v>92</v>
      </c>
      <c r="D995" s="45">
        <v>29840</v>
      </c>
      <c r="E995" s="45">
        <v>2560</v>
      </c>
      <c r="F995" s="45">
        <v>2560</v>
      </c>
      <c r="G995" s="45">
        <v>2560</v>
      </c>
      <c r="H995" s="23">
        <v>10</v>
      </c>
      <c r="I995" s="23">
        <v>3</v>
      </c>
      <c r="J995" s="53">
        <f t="shared" si="175"/>
        <v>10</v>
      </c>
    </row>
    <row r="996" spans="2:10" ht="15" hidden="1" customHeight="1" x14ac:dyDescent="0.4">
      <c r="B996" s="45">
        <f t="shared" si="172"/>
        <v>10312</v>
      </c>
      <c r="C996" s="45" t="s">
        <v>93</v>
      </c>
      <c r="D996" s="45">
        <v>32550</v>
      </c>
      <c r="E996" s="45">
        <v>2560</v>
      </c>
      <c r="F996" s="45">
        <v>2560</v>
      </c>
      <c r="G996" s="45">
        <v>2560</v>
      </c>
      <c r="H996" s="23">
        <v>10</v>
      </c>
      <c r="I996" s="23">
        <v>3</v>
      </c>
      <c r="J996" s="53">
        <f t="shared" si="175"/>
        <v>12</v>
      </c>
    </row>
    <row r="997" spans="2:10" ht="15" hidden="1" customHeight="1" x14ac:dyDescent="0.4">
      <c r="B997" s="45">
        <f t="shared" si="172"/>
        <v>10314</v>
      </c>
      <c r="C997" s="45" t="s">
        <v>94</v>
      </c>
      <c r="D997" s="45">
        <v>35250</v>
      </c>
      <c r="E997" s="45">
        <v>2560</v>
      </c>
      <c r="F997" s="45">
        <v>2560</v>
      </c>
      <c r="G997" s="45">
        <v>2560</v>
      </c>
      <c r="H997" s="23">
        <v>10</v>
      </c>
      <c r="I997" s="23">
        <v>3</v>
      </c>
      <c r="J997" s="53">
        <f t="shared" si="175"/>
        <v>14</v>
      </c>
    </row>
    <row r="998" spans="2:10" ht="15" hidden="1" customHeight="1" x14ac:dyDescent="0.4">
      <c r="B998" s="45">
        <f t="shared" si="172"/>
        <v>10316</v>
      </c>
      <c r="C998" s="45" t="s">
        <v>95</v>
      </c>
      <c r="D998" s="45">
        <v>37960</v>
      </c>
      <c r="E998" s="45">
        <v>2560</v>
      </c>
      <c r="F998" s="45">
        <v>2560</v>
      </c>
      <c r="G998" s="45">
        <v>2560</v>
      </c>
      <c r="H998" s="23">
        <v>10</v>
      </c>
      <c r="I998" s="23">
        <v>3</v>
      </c>
      <c r="J998" s="53">
        <f t="shared" si="175"/>
        <v>16</v>
      </c>
    </row>
    <row r="999" spans="2:10" ht="15" hidden="1" customHeight="1" x14ac:dyDescent="0.4">
      <c r="B999" s="45">
        <f t="shared" si="172"/>
        <v>10318</v>
      </c>
      <c r="C999" s="45" t="s">
        <v>96</v>
      </c>
      <c r="D999" s="45">
        <v>40670</v>
      </c>
      <c r="E999" s="45">
        <v>2560</v>
      </c>
      <c r="F999" s="45">
        <v>2560</v>
      </c>
      <c r="G999" s="45">
        <v>2560</v>
      </c>
      <c r="H999" s="23">
        <v>10</v>
      </c>
      <c r="I999" s="23">
        <v>3</v>
      </c>
      <c r="J999" s="53">
        <f t="shared" si="175"/>
        <v>18</v>
      </c>
    </row>
    <row r="1000" spans="2:10" ht="15" hidden="1" customHeight="1" x14ac:dyDescent="0.4">
      <c r="B1000" s="45">
        <f t="shared" si="172"/>
        <v>10320</v>
      </c>
      <c r="C1000" s="45" t="s">
        <v>97</v>
      </c>
      <c r="D1000" s="45">
        <v>43370</v>
      </c>
      <c r="E1000" s="45">
        <v>2560</v>
      </c>
      <c r="F1000" s="45">
        <v>2560</v>
      </c>
      <c r="G1000" s="45">
        <v>2560</v>
      </c>
      <c r="H1000" s="23">
        <v>10</v>
      </c>
      <c r="I1000" s="23">
        <v>3</v>
      </c>
      <c r="J1000" s="53">
        <f t="shared" si="175"/>
        <v>20</v>
      </c>
    </row>
    <row r="1001" spans="2:10" ht="15" hidden="1" customHeight="1" x14ac:dyDescent="0.4">
      <c r="B1001" s="45">
        <f t="shared" si="172"/>
        <v>10322</v>
      </c>
      <c r="C1001" s="45" t="s">
        <v>98</v>
      </c>
      <c r="D1001" s="45">
        <v>45970</v>
      </c>
      <c r="E1001" s="45">
        <v>2560</v>
      </c>
      <c r="F1001" s="45">
        <v>2560</v>
      </c>
      <c r="G1001" s="45">
        <v>2560</v>
      </c>
      <c r="H1001" s="23">
        <v>10</v>
      </c>
      <c r="I1001" s="23">
        <v>3</v>
      </c>
      <c r="J1001" s="53">
        <f t="shared" si="175"/>
        <v>22</v>
      </c>
    </row>
    <row r="1002" spans="2:10" ht="15" hidden="1" customHeight="1" x14ac:dyDescent="0.4">
      <c r="B1002" s="45">
        <f t="shared" si="172"/>
        <v>10324</v>
      </c>
      <c r="C1002" s="45" t="s">
        <v>99</v>
      </c>
      <c r="D1002" s="45">
        <v>48570</v>
      </c>
      <c r="E1002" s="45">
        <v>2560</v>
      </c>
      <c r="F1002" s="45">
        <v>2560</v>
      </c>
      <c r="G1002" s="45">
        <v>2560</v>
      </c>
      <c r="H1002" s="23">
        <v>10</v>
      </c>
      <c r="I1002" s="23">
        <v>3</v>
      </c>
      <c r="J1002" s="53">
        <f t="shared" si="175"/>
        <v>24</v>
      </c>
    </row>
    <row r="1003" spans="2:10" ht="15" hidden="1" customHeight="1" x14ac:dyDescent="0.4">
      <c r="B1003" s="45">
        <f t="shared" si="172"/>
        <v>10326</v>
      </c>
      <c r="C1003" s="45" t="s">
        <v>100</v>
      </c>
      <c r="D1003" s="45">
        <v>51170</v>
      </c>
      <c r="E1003" s="45">
        <v>2560</v>
      </c>
      <c r="F1003" s="45">
        <v>2560</v>
      </c>
      <c r="G1003" s="45">
        <v>2560</v>
      </c>
      <c r="H1003" s="23">
        <v>10</v>
      </c>
      <c r="I1003" s="23">
        <v>3</v>
      </c>
      <c r="J1003" s="53">
        <f t="shared" si="175"/>
        <v>26</v>
      </c>
    </row>
    <row r="1004" spans="2:10" ht="15" hidden="1" customHeight="1" x14ac:dyDescent="0.4">
      <c r="B1004" s="45">
        <f t="shared" si="172"/>
        <v>10328</v>
      </c>
      <c r="C1004" s="45" t="s">
        <v>101</v>
      </c>
      <c r="D1004" s="45">
        <v>53770</v>
      </c>
      <c r="E1004" s="45">
        <v>2560</v>
      </c>
      <c r="F1004" s="45">
        <v>2560</v>
      </c>
      <c r="G1004" s="45">
        <v>2560</v>
      </c>
      <c r="H1004" s="23">
        <v>10</v>
      </c>
      <c r="I1004" s="23">
        <v>3</v>
      </c>
      <c r="J1004" s="53">
        <f t="shared" si="175"/>
        <v>28</v>
      </c>
    </row>
    <row r="1005" spans="2:10" ht="15" hidden="1" customHeight="1" x14ac:dyDescent="0.4">
      <c r="B1005" s="45">
        <f t="shared" si="172"/>
        <v>10330</v>
      </c>
      <c r="C1005" s="45" t="s">
        <v>102</v>
      </c>
      <c r="D1005" s="45">
        <v>56370</v>
      </c>
      <c r="E1005" s="45">
        <v>2560</v>
      </c>
      <c r="F1005" s="45">
        <v>2560</v>
      </c>
      <c r="G1005" s="45">
        <v>2560</v>
      </c>
      <c r="H1005" s="23">
        <v>10</v>
      </c>
      <c r="I1005" s="23">
        <v>3</v>
      </c>
      <c r="J1005" s="53">
        <f t="shared" si="175"/>
        <v>30</v>
      </c>
    </row>
    <row r="1006" spans="2:10" ht="15" hidden="1" customHeight="1" x14ac:dyDescent="0.4">
      <c r="B1006" s="45">
        <f t="shared" si="172"/>
        <v>10332</v>
      </c>
      <c r="C1006" s="45" t="s">
        <v>103</v>
      </c>
      <c r="D1006" s="45">
        <v>58970</v>
      </c>
      <c r="E1006" s="45">
        <v>2560</v>
      </c>
      <c r="F1006" s="45">
        <v>2560</v>
      </c>
      <c r="G1006" s="45">
        <v>2560</v>
      </c>
      <c r="H1006" s="23">
        <v>10</v>
      </c>
      <c r="I1006" s="23">
        <v>3</v>
      </c>
      <c r="J1006" s="53">
        <f t="shared" si="175"/>
        <v>32</v>
      </c>
    </row>
    <row r="1007" spans="2:10" ht="15" hidden="1" customHeight="1" x14ac:dyDescent="0.4">
      <c r="B1007" s="45">
        <f t="shared" si="172"/>
        <v>10334</v>
      </c>
      <c r="C1007" s="45" t="s">
        <v>104</v>
      </c>
      <c r="D1007" s="45">
        <v>61570</v>
      </c>
      <c r="E1007" s="45">
        <v>2560</v>
      </c>
      <c r="F1007" s="45">
        <v>2560</v>
      </c>
      <c r="G1007" s="45">
        <v>2560</v>
      </c>
      <c r="H1007" s="23">
        <v>10</v>
      </c>
      <c r="I1007" s="23">
        <v>3</v>
      </c>
      <c r="J1007" s="53">
        <f t="shared" si="175"/>
        <v>34</v>
      </c>
    </row>
    <row r="1008" spans="2:10" ht="15" hidden="1" customHeight="1" x14ac:dyDescent="0.4">
      <c r="B1008" s="45">
        <f t="shared" si="172"/>
        <v>10336</v>
      </c>
      <c r="C1008" s="45" t="s">
        <v>105</v>
      </c>
      <c r="D1008" s="45">
        <v>64170</v>
      </c>
      <c r="E1008" s="45">
        <v>2560</v>
      </c>
      <c r="F1008" s="45">
        <v>2560</v>
      </c>
      <c r="G1008" s="45">
        <v>2560</v>
      </c>
      <c r="H1008" s="23">
        <v>10</v>
      </c>
      <c r="I1008" s="23">
        <v>3</v>
      </c>
      <c r="J1008" s="53">
        <f t="shared" si="175"/>
        <v>36</v>
      </c>
    </row>
    <row r="1009" spans="2:10" ht="15" hidden="1" customHeight="1" x14ac:dyDescent="0.4">
      <c r="B1009" s="45">
        <f t="shared" si="172"/>
        <v>10338</v>
      </c>
      <c r="C1009" s="45" t="s">
        <v>106</v>
      </c>
      <c r="D1009" s="45">
        <v>66770</v>
      </c>
      <c r="E1009" s="45">
        <v>2560</v>
      </c>
      <c r="F1009" s="45">
        <v>2560</v>
      </c>
      <c r="G1009" s="45">
        <v>2560</v>
      </c>
      <c r="H1009" s="23">
        <v>10</v>
      </c>
      <c r="I1009" s="23">
        <v>3</v>
      </c>
      <c r="J1009" s="53">
        <f t="shared" si="175"/>
        <v>38</v>
      </c>
    </row>
    <row r="1010" spans="2:10" ht="15" hidden="1" customHeight="1" x14ac:dyDescent="0.4">
      <c r="B1010" s="45">
        <f t="shared" si="172"/>
        <v>10340</v>
      </c>
      <c r="C1010" s="45" t="s">
        <v>107</v>
      </c>
      <c r="D1010" s="45">
        <v>69370</v>
      </c>
      <c r="E1010" s="45">
        <v>2560</v>
      </c>
      <c r="F1010" s="45">
        <v>2560</v>
      </c>
      <c r="G1010" s="45">
        <v>2560</v>
      </c>
      <c r="H1010" s="23">
        <v>10</v>
      </c>
      <c r="I1010" s="23">
        <v>3</v>
      </c>
      <c r="J1010" s="53">
        <f t="shared" si="175"/>
        <v>40</v>
      </c>
    </row>
    <row r="1011" spans="2:10" ht="15" hidden="1" customHeight="1" x14ac:dyDescent="0.4">
      <c r="B1011" s="45">
        <f t="shared" si="172"/>
        <v>1041</v>
      </c>
      <c r="C1011" s="45" t="s">
        <v>124</v>
      </c>
      <c r="D1011" s="45">
        <v>22870</v>
      </c>
      <c r="E1011" s="45">
        <v>3480</v>
      </c>
      <c r="F1011" s="45">
        <v>3480</v>
      </c>
      <c r="G1011" s="45">
        <v>3480</v>
      </c>
      <c r="H1011" s="23">
        <v>10</v>
      </c>
      <c r="I1011" s="23">
        <v>4</v>
      </c>
      <c r="J1011" s="53">
        <v>1</v>
      </c>
    </row>
    <row r="1012" spans="2:10" ht="15" hidden="1" customHeight="1" x14ac:dyDescent="0.4">
      <c r="B1012" s="45">
        <f t="shared" si="172"/>
        <v>1042</v>
      </c>
      <c r="C1012" s="45" t="s">
        <v>88</v>
      </c>
      <c r="D1012" s="45">
        <v>24720</v>
      </c>
      <c r="E1012" s="45">
        <v>3480</v>
      </c>
      <c r="F1012" s="45">
        <v>3480</v>
      </c>
      <c r="G1012" s="45">
        <v>3480</v>
      </c>
      <c r="H1012" s="23">
        <v>10</v>
      </c>
      <c r="I1012" s="23">
        <v>4</v>
      </c>
      <c r="J1012" s="53">
        <v>2</v>
      </c>
    </row>
    <row r="1013" spans="2:10" ht="15" hidden="1" customHeight="1" x14ac:dyDescent="0.4">
      <c r="B1013" s="45">
        <f t="shared" ref="B1013:B1031" si="176">VALUE(CONCATENATE(H1013,I1013,J1013))</f>
        <v>1044</v>
      </c>
      <c r="C1013" s="45" t="s">
        <v>89</v>
      </c>
      <c r="D1013" s="45">
        <v>28430</v>
      </c>
      <c r="E1013" s="45">
        <v>3480</v>
      </c>
      <c r="F1013" s="45">
        <v>3480</v>
      </c>
      <c r="G1013" s="45">
        <v>3480</v>
      </c>
      <c r="H1013" s="23">
        <v>10</v>
      </c>
      <c r="I1013" s="23">
        <v>4</v>
      </c>
      <c r="J1013" s="53">
        <f>J1012+2</f>
        <v>4</v>
      </c>
    </row>
    <row r="1014" spans="2:10" ht="15" hidden="1" customHeight="1" x14ac:dyDescent="0.4">
      <c r="B1014" s="45">
        <f t="shared" si="176"/>
        <v>1046</v>
      </c>
      <c r="C1014" s="45" t="s">
        <v>90</v>
      </c>
      <c r="D1014" s="45">
        <v>32140</v>
      </c>
      <c r="E1014" s="45">
        <v>3480</v>
      </c>
      <c r="F1014" s="45">
        <v>3480</v>
      </c>
      <c r="G1014" s="45">
        <v>3480</v>
      </c>
      <c r="H1014" s="23">
        <v>10</v>
      </c>
      <c r="I1014" s="23">
        <v>4</v>
      </c>
      <c r="J1014" s="53">
        <f t="shared" ref="J1014:J1031" si="177">J1013+2</f>
        <v>6</v>
      </c>
    </row>
    <row r="1015" spans="2:10" ht="15" hidden="1" customHeight="1" x14ac:dyDescent="0.4">
      <c r="B1015" s="45">
        <f t="shared" si="176"/>
        <v>1048</v>
      </c>
      <c r="C1015" s="45" t="s">
        <v>91</v>
      </c>
      <c r="D1015" s="45">
        <v>35840</v>
      </c>
      <c r="E1015" s="45">
        <v>3480</v>
      </c>
      <c r="F1015" s="45">
        <v>3480</v>
      </c>
      <c r="G1015" s="45">
        <v>3480</v>
      </c>
      <c r="H1015" s="23">
        <v>10</v>
      </c>
      <c r="I1015" s="23">
        <v>4</v>
      </c>
      <c r="J1015" s="53">
        <f t="shared" si="177"/>
        <v>8</v>
      </c>
    </row>
    <row r="1016" spans="2:10" ht="15" hidden="1" customHeight="1" x14ac:dyDescent="0.4">
      <c r="B1016" s="45">
        <f t="shared" si="176"/>
        <v>10410</v>
      </c>
      <c r="C1016" s="45" t="s">
        <v>92</v>
      </c>
      <c r="D1016" s="45">
        <v>39550</v>
      </c>
      <c r="E1016" s="45">
        <v>3480</v>
      </c>
      <c r="F1016" s="45">
        <v>3480</v>
      </c>
      <c r="G1016" s="45">
        <v>3480</v>
      </c>
      <c r="H1016" s="23">
        <v>10</v>
      </c>
      <c r="I1016" s="23">
        <v>4</v>
      </c>
      <c r="J1016" s="53">
        <f t="shared" si="177"/>
        <v>10</v>
      </c>
    </row>
    <row r="1017" spans="2:10" ht="15" hidden="1" customHeight="1" x14ac:dyDescent="0.4">
      <c r="B1017" s="45">
        <f t="shared" si="176"/>
        <v>10412</v>
      </c>
      <c r="C1017" s="45" t="s">
        <v>93</v>
      </c>
      <c r="D1017" s="45">
        <v>43260</v>
      </c>
      <c r="E1017" s="45">
        <v>3480</v>
      </c>
      <c r="F1017" s="45">
        <v>3480</v>
      </c>
      <c r="G1017" s="45">
        <v>3480</v>
      </c>
      <c r="H1017" s="23">
        <v>10</v>
      </c>
      <c r="I1017" s="23">
        <v>4</v>
      </c>
      <c r="J1017" s="53">
        <f t="shared" si="177"/>
        <v>12</v>
      </c>
    </row>
    <row r="1018" spans="2:10" ht="15" hidden="1" customHeight="1" x14ac:dyDescent="0.4">
      <c r="B1018" s="45">
        <f t="shared" si="176"/>
        <v>10414</v>
      </c>
      <c r="C1018" s="45" t="s">
        <v>94</v>
      </c>
      <c r="D1018" s="45">
        <v>46970</v>
      </c>
      <c r="E1018" s="45">
        <v>3480</v>
      </c>
      <c r="F1018" s="45">
        <v>3480</v>
      </c>
      <c r="G1018" s="45">
        <v>3480</v>
      </c>
      <c r="H1018" s="23">
        <v>10</v>
      </c>
      <c r="I1018" s="23">
        <v>4</v>
      </c>
      <c r="J1018" s="53">
        <f t="shared" si="177"/>
        <v>14</v>
      </c>
    </row>
    <row r="1019" spans="2:10" ht="15" hidden="1" customHeight="1" x14ac:dyDescent="0.4">
      <c r="B1019" s="45">
        <f t="shared" si="176"/>
        <v>10416</v>
      </c>
      <c r="C1019" s="45" t="s">
        <v>95</v>
      </c>
      <c r="D1019" s="45">
        <v>50680</v>
      </c>
      <c r="E1019" s="45">
        <v>3480</v>
      </c>
      <c r="F1019" s="45">
        <v>3480</v>
      </c>
      <c r="G1019" s="45">
        <v>3480</v>
      </c>
      <c r="H1019" s="23">
        <v>10</v>
      </c>
      <c r="I1019" s="23">
        <v>4</v>
      </c>
      <c r="J1019" s="53">
        <f t="shared" si="177"/>
        <v>16</v>
      </c>
    </row>
    <row r="1020" spans="2:10" ht="15" hidden="1" customHeight="1" x14ac:dyDescent="0.4">
      <c r="B1020" s="45">
        <f t="shared" si="176"/>
        <v>10418</v>
      </c>
      <c r="C1020" s="45" t="s">
        <v>96</v>
      </c>
      <c r="D1020" s="45">
        <v>54390</v>
      </c>
      <c r="E1020" s="45">
        <v>3480</v>
      </c>
      <c r="F1020" s="45">
        <v>3480</v>
      </c>
      <c r="G1020" s="45">
        <v>3480</v>
      </c>
      <c r="H1020" s="23">
        <v>10</v>
      </c>
      <c r="I1020" s="23">
        <v>4</v>
      </c>
      <c r="J1020" s="53">
        <f t="shared" si="177"/>
        <v>18</v>
      </c>
    </row>
    <row r="1021" spans="2:10" ht="15" hidden="1" customHeight="1" x14ac:dyDescent="0.4">
      <c r="B1021" s="45">
        <f t="shared" si="176"/>
        <v>10420</v>
      </c>
      <c r="C1021" s="45" t="s">
        <v>97</v>
      </c>
      <c r="D1021" s="45">
        <v>58100</v>
      </c>
      <c r="E1021" s="45">
        <v>3480</v>
      </c>
      <c r="F1021" s="45">
        <v>3480</v>
      </c>
      <c r="G1021" s="45">
        <v>3480</v>
      </c>
      <c r="H1021" s="23">
        <v>10</v>
      </c>
      <c r="I1021" s="23">
        <v>4</v>
      </c>
      <c r="J1021" s="53">
        <f t="shared" si="177"/>
        <v>20</v>
      </c>
    </row>
    <row r="1022" spans="2:10" ht="15" hidden="1" customHeight="1" x14ac:dyDescent="0.4">
      <c r="B1022" s="45">
        <f t="shared" si="176"/>
        <v>10422</v>
      </c>
      <c r="C1022" s="45" t="s">
        <v>98</v>
      </c>
      <c r="D1022" s="45">
        <v>61650</v>
      </c>
      <c r="E1022" s="45">
        <v>3480</v>
      </c>
      <c r="F1022" s="45">
        <v>3480</v>
      </c>
      <c r="G1022" s="45">
        <v>3480</v>
      </c>
      <c r="H1022" s="23">
        <v>10</v>
      </c>
      <c r="I1022" s="23">
        <v>4</v>
      </c>
      <c r="J1022" s="53">
        <f t="shared" si="177"/>
        <v>22</v>
      </c>
    </row>
    <row r="1023" spans="2:10" ht="15" hidden="1" customHeight="1" x14ac:dyDescent="0.4">
      <c r="B1023" s="45">
        <f t="shared" si="176"/>
        <v>10424</v>
      </c>
      <c r="C1023" s="45" t="s">
        <v>99</v>
      </c>
      <c r="D1023" s="45">
        <v>65200</v>
      </c>
      <c r="E1023" s="45">
        <v>3480</v>
      </c>
      <c r="F1023" s="45">
        <v>3480</v>
      </c>
      <c r="G1023" s="45">
        <v>3480</v>
      </c>
      <c r="H1023" s="23">
        <v>10</v>
      </c>
      <c r="I1023" s="23">
        <v>4</v>
      </c>
      <c r="J1023" s="53">
        <f t="shared" si="177"/>
        <v>24</v>
      </c>
    </row>
    <row r="1024" spans="2:10" ht="15" hidden="1" customHeight="1" x14ac:dyDescent="0.4">
      <c r="B1024" s="45">
        <f t="shared" si="176"/>
        <v>10426</v>
      </c>
      <c r="C1024" s="45" t="s">
        <v>100</v>
      </c>
      <c r="D1024" s="45">
        <v>68750</v>
      </c>
      <c r="E1024" s="45">
        <v>3480</v>
      </c>
      <c r="F1024" s="45">
        <v>3480</v>
      </c>
      <c r="G1024" s="45">
        <v>3480</v>
      </c>
      <c r="H1024" s="23">
        <v>10</v>
      </c>
      <c r="I1024" s="23">
        <v>4</v>
      </c>
      <c r="J1024" s="53">
        <f t="shared" si="177"/>
        <v>26</v>
      </c>
    </row>
    <row r="1025" spans="2:16" ht="15" hidden="1" customHeight="1" x14ac:dyDescent="0.4">
      <c r="B1025" s="45">
        <f t="shared" si="176"/>
        <v>10428</v>
      </c>
      <c r="C1025" s="45" t="s">
        <v>101</v>
      </c>
      <c r="D1025" s="45">
        <v>72300</v>
      </c>
      <c r="E1025" s="45">
        <v>3480</v>
      </c>
      <c r="F1025" s="45">
        <v>3480</v>
      </c>
      <c r="G1025" s="45">
        <v>3480</v>
      </c>
      <c r="H1025" s="23">
        <v>10</v>
      </c>
      <c r="I1025" s="23">
        <v>4</v>
      </c>
      <c r="J1025" s="53">
        <f t="shared" si="177"/>
        <v>28</v>
      </c>
    </row>
    <row r="1026" spans="2:16" ht="15" hidden="1" customHeight="1" x14ac:dyDescent="0.4">
      <c r="B1026" s="45">
        <f t="shared" si="176"/>
        <v>10430</v>
      </c>
      <c r="C1026" s="45" t="s">
        <v>102</v>
      </c>
      <c r="D1026" s="45">
        <v>75850</v>
      </c>
      <c r="E1026" s="45">
        <v>3480</v>
      </c>
      <c r="F1026" s="45">
        <v>3480</v>
      </c>
      <c r="G1026" s="45">
        <v>3480</v>
      </c>
      <c r="H1026" s="23">
        <v>10</v>
      </c>
      <c r="I1026" s="23">
        <v>4</v>
      </c>
      <c r="J1026" s="53">
        <f t="shared" si="177"/>
        <v>30</v>
      </c>
    </row>
    <row r="1027" spans="2:16" ht="15" hidden="1" customHeight="1" x14ac:dyDescent="0.4">
      <c r="B1027" s="45">
        <f t="shared" si="176"/>
        <v>10432</v>
      </c>
      <c r="C1027" s="45" t="s">
        <v>103</v>
      </c>
      <c r="D1027" s="45">
        <v>79400</v>
      </c>
      <c r="E1027" s="45">
        <v>3480</v>
      </c>
      <c r="F1027" s="45">
        <v>3480</v>
      </c>
      <c r="G1027" s="45">
        <v>3480</v>
      </c>
      <c r="H1027" s="23">
        <v>10</v>
      </c>
      <c r="I1027" s="23">
        <v>4</v>
      </c>
      <c r="J1027" s="53">
        <f t="shared" si="177"/>
        <v>32</v>
      </c>
    </row>
    <row r="1028" spans="2:16" ht="15" hidden="1" customHeight="1" x14ac:dyDescent="0.4">
      <c r="B1028" s="45">
        <f t="shared" si="176"/>
        <v>10434</v>
      </c>
      <c r="C1028" s="45" t="s">
        <v>104</v>
      </c>
      <c r="D1028" s="45">
        <v>82950</v>
      </c>
      <c r="E1028" s="45">
        <v>3480</v>
      </c>
      <c r="F1028" s="45">
        <v>3480</v>
      </c>
      <c r="G1028" s="45">
        <v>3480</v>
      </c>
      <c r="H1028" s="23">
        <v>10</v>
      </c>
      <c r="I1028" s="23">
        <v>4</v>
      </c>
      <c r="J1028" s="53">
        <f t="shared" si="177"/>
        <v>34</v>
      </c>
    </row>
    <row r="1029" spans="2:16" ht="15" hidden="1" customHeight="1" x14ac:dyDescent="0.4">
      <c r="B1029" s="45">
        <f t="shared" si="176"/>
        <v>10436</v>
      </c>
      <c r="C1029" s="45" t="s">
        <v>105</v>
      </c>
      <c r="D1029" s="45">
        <v>86500</v>
      </c>
      <c r="E1029" s="45">
        <v>3480</v>
      </c>
      <c r="F1029" s="45">
        <v>3480</v>
      </c>
      <c r="G1029" s="45">
        <v>3480</v>
      </c>
      <c r="H1029" s="23">
        <v>10</v>
      </c>
      <c r="I1029" s="23">
        <v>4</v>
      </c>
      <c r="J1029" s="53">
        <f t="shared" si="177"/>
        <v>36</v>
      </c>
    </row>
    <row r="1030" spans="2:16" ht="15" hidden="1" customHeight="1" x14ac:dyDescent="0.4">
      <c r="B1030" s="45">
        <f t="shared" si="176"/>
        <v>10438</v>
      </c>
      <c r="C1030" s="45" t="s">
        <v>106</v>
      </c>
      <c r="D1030" s="45">
        <v>90050</v>
      </c>
      <c r="E1030" s="45">
        <v>3480</v>
      </c>
      <c r="F1030" s="45">
        <v>3480</v>
      </c>
      <c r="G1030" s="45">
        <v>3480</v>
      </c>
      <c r="H1030" s="23">
        <v>10</v>
      </c>
      <c r="I1030" s="23">
        <v>4</v>
      </c>
      <c r="J1030" s="53">
        <f t="shared" si="177"/>
        <v>38</v>
      </c>
    </row>
    <row r="1031" spans="2:16" ht="15" hidden="1" customHeight="1" x14ac:dyDescent="0.4">
      <c r="B1031" s="45">
        <f t="shared" si="176"/>
        <v>10440</v>
      </c>
      <c r="C1031" s="45" t="s">
        <v>107</v>
      </c>
      <c r="D1031" s="45">
        <v>93600</v>
      </c>
      <c r="E1031" s="45">
        <v>3480</v>
      </c>
      <c r="F1031" s="45">
        <v>3480</v>
      </c>
      <c r="G1031" s="45">
        <v>3480</v>
      </c>
      <c r="H1031" s="23">
        <v>10</v>
      </c>
      <c r="I1031" s="23">
        <v>4</v>
      </c>
      <c r="J1031" s="53">
        <f t="shared" si="177"/>
        <v>40</v>
      </c>
    </row>
    <row r="1032" spans="2:16" ht="15" hidden="1" customHeight="1" x14ac:dyDescent="0.4">
      <c r="B1032" s="50"/>
      <c r="C1032" s="56"/>
      <c r="D1032" s="82"/>
      <c r="E1032" s="83"/>
      <c r="F1032" s="83"/>
      <c r="G1032" s="83"/>
      <c r="J1032" s="51"/>
      <c r="M1032" s="51"/>
      <c r="P1032" s="51"/>
    </row>
    <row r="1033" spans="2:16" ht="15" hidden="1" customHeight="1" x14ac:dyDescent="0.4">
      <c r="B1033" s="50" t="s">
        <v>129</v>
      </c>
      <c r="C1033" s="56"/>
      <c r="D1033" s="84"/>
      <c r="E1033" s="83"/>
      <c r="F1033" s="83"/>
      <c r="G1033" s="83"/>
      <c r="H1033" s="23" t="s">
        <v>121</v>
      </c>
      <c r="I1033" s="23" t="s">
        <v>3</v>
      </c>
      <c r="J1033" s="51" t="s">
        <v>130</v>
      </c>
      <c r="M1033" s="51"/>
      <c r="P1033" s="55"/>
    </row>
    <row r="1034" spans="2:16" ht="15" hidden="1" customHeight="1" x14ac:dyDescent="0.4">
      <c r="B1034" s="50">
        <f>VALUE(CONCATENATE(H1034,I1034,J1034))</f>
        <v>118</v>
      </c>
      <c r="C1034" s="54">
        <v>33250</v>
      </c>
      <c r="D1034" s="56">
        <v>350</v>
      </c>
      <c r="E1034" s="54">
        <v>2790</v>
      </c>
      <c r="F1034" s="54">
        <v>2790</v>
      </c>
      <c r="G1034" s="54">
        <v>2790</v>
      </c>
      <c r="H1034" s="4">
        <v>1</v>
      </c>
      <c r="I1034" s="4">
        <v>1</v>
      </c>
      <c r="J1034" s="50">
        <v>8</v>
      </c>
    </row>
    <row r="1035" spans="2:16" ht="15" hidden="1" customHeight="1" x14ac:dyDescent="0.4">
      <c r="B1035" s="50">
        <f t="shared" ref="B1035:B1098" si="178">VALUE(CONCATENATE(H1035,I1035,J1035))</f>
        <v>218</v>
      </c>
      <c r="C1035" s="54">
        <v>33160</v>
      </c>
      <c r="D1035" s="56">
        <v>340</v>
      </c>
      <c r="E1035" s="54">
        <v>2780</v>
      </c>
      <c r="F1035" s="54">
        <v>2780</v>
      </c>
      <c r="G1035" s="54">
        <v>2780</v>
      </c>
      <c r="H1035" s="4">
        <v>2</v>
      </c>
      <c r="I1035" s="4">
        <v>1</v>
      </c>
      <c r="J1035" s="50">
        <v>8</v>
      </c>
    </row>
    <row r="1036" spans="2:16" ht="15" hidden="1" customHeight="1" x14ac:dyDescent="0.4">
      <c r="B1036" s="50">
        <f t="shared" si="178"/>
        <v>318</v>
      </c>
      <c r="C1036" s="54">
        <v>39380</v>
      </c>
      <c r="D1036" s="56">
        <v>350</v>
      </c>
      <c r="E1036" s="54">
        <v>3710</v>
      </c>
      <c r="F1036" s="54">
        <v>3710</v>
      </c>
      <c r="G1036" s="54">
        <v>3710</v>
      </c>
      <c r="H1036" s="4">
        <v>3</v>
      </c>
      <c r="I1036" s="4">
        <v>1</v>
      </c>
      <c r="J1036" s="50">
        <v>8</v>
      </c>
    </row>
    <row r="1037" spans="2:16" ht="15" hidden="1" customHeight="1" x14ac:dyDescent="0.4">
      <c r="B1037" s="50">
        <f t="shared" si="178"/>
        <v>418</v>
      </c>
      <c r="C1037" s="54">
        <v>34630</v>
      </c>
      <c r="D1037" s="56">
        <v>340</v>
      </c>
      <c r="E1037" s="54">
        <v>2990</v>
      </c>
      <c r="F1037" s="54">
        <v>2990</v>
      </c>
      <c r="G1037" s="54">
        <v>2990</v>
      </c>
      <c r="H1037" s="4">
        <v>4</v>
      </c>
      <c r="I1037" s="4">
        <v>1</v>
      </c>
      <c r="J1037" s="50">
        <v>8</v>
      </c>
    </row>
    <row r="1038" spans="2:16" ht="15" hidden="1" customHeight="1" x14ac:dyDescent="0.4">
      <c r="B1038" s="50">
        <f t="shared" si="178"/>
        <v>518</v>
      </c>
      <c r="C1038" s="54">
        <v>36390</v>
      </c>
      <c r="D1038" s="56">
        <v>340</v>
      </c>
      <c r="E1038" s="54">
        <v>3310</v>
      </c>
      <c r="F1038" s="54">
        <v>3310</v>
      </c>
      <c r="G1038" s="54">
        <v>3310</v>
      </c>
      <c r="H1038" s="4">
        <v>5</v>
      </c>
      <c r="I1038" s="4">
        <v>1</v>
      </c>
      <c r="J1038" s="50">
        <v>8</v>
      </c>
    </row>
    <row r="1039" spans="2:16" ht="15" hidden="1" customHeight="1" x14ac:dyDescent="0.4">
      <c r="B1039" s="50">
        <f t="shared" si="178"/>
        <v>618</v>
      </c>
      <c r="C1039" s="54">
        <v>37640</v>
      </c>
      <c r="D1039" s="56">
        <v>340</v>
      </c>
      <c r="E1039" s="54">
        <v>3430</v>
      </c>
      <c r="F1039" s="54">
        <v>3430</v>
      </c>
      <c r="G1039" s="54">
        <v>3430</v>
      </c>
      <c r="H1039" s="4">
        <v>6</v>
      </c>
      <c r="I1039" s="4">
        <v>1</v>
      </c>
      <c r="J1039" s="50">
        <v>8</v>
      </c>
    </row>
    <row r="1040" spans="2:16" ht="15" hidden="1" customHeight="1" x14ac:dyDescent="0.4">
      <c r="B1040" s="50">
        <f t="shared" si="178"/>
        <v>718</v>
      </c>
      <c r="C1040" s="54">
        <v>34740</v>
      </c>
      <c r="D1040" s="56">
        <v>340</v>
      </c>
      <c r="E1040" s="54">
        <v>3060</v>
      </c>
      <c r="F1040" s="54">
        <v>3060</v>
      </c>
      <c r="G1040" s="54">
        <v>3060</v>
      </c>
      <c r="H1040" s="4">
        <v>7</v>
      </c>
      <c r="I1040" s="4">
        <v>1</v>
      </c>
      <c r="J1040" s="50">
        <v>8</v>
      </c>
    </row>
    <row r="1041" spans="2:10" ht="15" hidden="1" customHeight="1" x14ac:dyDescent="0.4">
      <c r="B1041" s="50">
        <f t="shared" si="178"/>
        <v>818</v>
      </c>
      <c r="C1041" s="54">
        <v>33140</v>
      </c>
      <c r="D1041" s="56">
        <v>340</v>
      </c>
      <c r="E1041" s="54">
        <v>2890</v>
      </c>
      <c r="F1041" s="54">
        <v>2890</v>
      </c>
      <c r="G1041" s="54">
        <v>2890</v>
      </c>
      <c r="H1041" s="4">
        <v>8</v>
      </c>
      <c r="I1041" s="4">
        <v>1</v>
      </c>
      <c r="J1041" s="50">
        <v>8</v>
      </c>
    </row>
    <row r="1042" spans="2:10" ht="15" hidden="1" customHeight="1" x14ac:dyDescent="0.4">
      <c r="B1042" s="50">
        <f t="shared" si="178"/>
        <v>918</v>
      </c>
      <c r="C1042" s="54">
        <v>33770</v>
      </c>
      <c r="D1042" s="56">
        <v>340</v>
      </c>
      <c r="E1042" s="54">
        <v>2940</v>
      </c>
      <c r="F1042" s="54">
        <v>2940</v>
      </c>
      <c r="G1042" s="54">
        <v>2940</v>
      </c>
      <c r="H1042" s="4">
        <v>9</v>
      </c>
      <c r="I1042" s="4">
        <v>1</v>
      </c>
      <c r="J1042" s="50">
        <v>8</v>
      </c>
    </row>
    <row r="1043" spans="2:10" ht="15" hidden="1" customHeight="1" x14ac:dyDescent="0.4">
      <c r="B1043" s="50">
        <f t="shared" si="178"/>
        <v>1018</v>
      </c>
      <c r="C1043" s="54">
        <v>31310</v>
      </c>
      <c r="D1043" s="56">
        <v>340</v>
      </c>
      <c r="E1043" s="54">
        <v>2550</v>
      </c>
      <c r="F1043" s="54">
        <v>2550</v>
      </c>
      <c r="G1043" s="54">
        <v>2550</v>
      </c>
      <c r="H1043" s="4">
        <v>10</v>
      </c>
      <c r="I1043" s="4">
        <v>1</v>
      </c>
      <c r="J1043" s="50">
        <v>8</v>
      </c>
    </row>
    <row r="1044" spans="2:10" ht="15" hidden="1" customHeight="1" x14ac:dyDescent="0.4">
      <c r="B1044" s="50">
        <f t="shared" si="178"/>
        <v>114</v>
      </c>
      <c r="C1044" s="54">
        <v>19950</v>
      </c>
      <c r="D1044" s="56">
        <v>350</v>
      </c>
      <c r="E1044" s="54">
        <v>2790</v>
      </c>
      <c r="F1044" s="54">
        <v>2790</v>
      </c>
      <c r="G1044" s="54">
        <v>2790</v>
      </c>
      <c r="H1044" s="4">
        <v>1</v>
      </c>
      <c r="I1044" s="4">
        <v>1</v>
      </c>
      <c r="J1044" s="50">
        <v>4</v>
      </c>
    </row>
    <row r="1045" spans="2:10" ht="15" hidden="1" customHeight="1" x14ac:dyDescent="0.4">
      <c r="B1045" s="50">
        <f t="shared" si="178"/>
        <v>214</v>
      </c>
      <c r="C1045" s="54">
        <v>19900</v>
      </c>
      <c r="D1045" s="56">
        <v>340</v>
      </c>
      <c r="E1045" s="54">
        <v>2780</v>
      </c>
      <c r="F1045" s="54">
        <v>2780</v>
      </c>
      <c r="G1045" s="54">
        <v>2780</v>
      </c>
      <c r="H1045" s="4">
        <v>2</v>
      </c>
      <c r="I1045" s="4">
        <v>1</v>
      </c>
      <c r="J1045" s="50">
        <v>4</v>
      </c>
    </row>
    <row r="1046" spans="2:10" ht="15" hidden="1" customHeight="1" x14ac:dyDescent="0.4">
      <c r="B1046" s="50">
        <f t="shared" si="178"/>
        <v>314</v>
      </c>
      <c r="C1046" s="54">
        <v>23630</v>
      </c>
      <c r="D1046" s="56">
        <v>350</v>
      </c>
      <c r="E1046" s="54">
        <v>3710</v>
      </c>
      <c r="F1046" s="54">
        <v>3710</v>
      </c>
      <c r="G1046" s="54">
        <v>3710</v>
      </c>
      <c r="H1046" s="4">
        <v>3</v>
      </c>
      <c r="I1046" s="4">
        <v>1</v>
      </c>
      <c r="J1046" s="50">
        <v>4</v>
      </c>
    </row>
    <row r="1047" spans="2:10" ht="15" hidden="1" customHeight="1" x14ac:dyDescent="0.4">
      <c r="B1047" s="50">
        <f t="shared" si="178"/>
        <v>414</v>
      </c>
      <c r="C1047" s="54">
        <v>20780</v>
      </c>
      <c r="D1047" s="56">
        <v>340</v>
      </c>
      <c r="E1047" s="54">
        <v>2990</v>
      </c>
      <c r="F1047" s="54">
        <v>2990</v>
      </c>
      <c r="G1047" s="54">
        <v>2990</v>
      </c>
      <c r="H1047" s="4">
        <v>4</v>
      </c>
      <c r="I1047" s="4">
        <v>1</v>
      </c>
      <c r="J1047" s="50">
        <v>4</v>
      </c>
    </row>
    <row r="1048" spans="2:10" ht="15" hidden="1" customHeight="1" x14ac:dyDescent="0.4">
      <c r="B1048" s="50">
        <f t="shared" si="178"/>
        <v>514</v>
      </c>
      <c r="C1048" s="54">
        <v>21830</v>
      </c>
      <c r="D1048" s="56">
        <v>340</v>
      </c>
      <c r="E1048" s="54">
        <v>3310</v>
      </c>
      <c r="F1048" s="54">
        <v>3310</v>
      </c>
      <c r="G1048" s="54">
        <v>3310</v>
      </c>
      <c r="H1048" s="4">
        <v>5</v>
      </c>
      <c r="I1048" s="4">
        <v>1</v>
      </c>
      <c r="J1048" s="50">
        <v>4</v>
      </c>
    </row>
    <row r="1049" spans="2:10" ht="15" hidden="1" customHeight="1" x14ac:dyDescent="0.4">
      <c r="B1049" s="50">
        <f t="shared" si="178"/>
        <v>614</v>
      </c>
      <c r="C1049" s="54">
        <v>22580</v>
      </c>
      <c r="D1049" s="56">
        <v>340</v>
      </c>
      <c r="E1049" s="54">
        <v>3430</v>
      </c>
      <c r="F1049" s="54">
        <v>3430</v>
      </c>
      <c r="G1049" s="54">
        <v>3430</v>
      </c>
      <c r="H1049" s="4">
        <v>6</v>
      </c>
      <c r="I1049" s="4">
        <v>1</v>
      </c>
      <c r="J1049" s="50">
        <v>4</v>
      </c>
    </row>
    <row r="1050" spans="2:10" ht="15" hidden="1" customHeight="1" x14ac:dyDescent="0.4">
      <c r="B1050" s="50">
        <f t="shared" si="178"/>
        <v>714</v>
      </c>
      <c r="C1050" s="54">
        <v>20840</v>
      </c>
      <c r="D1050" s="56">
        <v>340</v>
      </c>
      <c r="E1050" s="54">
        <v>3060</v>
      </c>
      <c r="F1050" s="54">
        <v>3060</v>
      </c>
      <c r="G1050" s="54">
        <v>3060</v>
      </c>
      <c r="H1050" s="4">
        <v>7</v>
      </c>
      <c r="I1050" s="4">
        <v>1</v>
      </c>
      <c r="J1050" s="50">
        <v>4</v>
      </c>
    </row>
    <row r="1051" spans="2:10" ht="15" hidden="1" customHeight="1" x14ac:dyDescent="0.4">
      <c r="B1051" s="50">
        <f t="shared" si="178"/>
        <v>814</v>
      </c>
      <c r="C1051" s="54">
        <v>19880</v>
      </c>
      <c r="D1051" s="56">
        <v>340</v>
      </c>
      <c r="E1051" s="54">
        <v>2890</v>
      </c>
      <c r="F1051" s="54">
        <v>2890</v>
      </c>
      <c r="G1051" s="54">
        <v>2890</v>
      </c>
      <c r="H1051" s="4">
        <v>8</v>
      </c>
      <c r="I1051" s="4">
        <v>1</v>
      </c>
      <c r="J1051" s="50">
        <v>4</v>
      </c>
    </row>
    <row r="1052" spans="2:10" ht="15" hidden="1" customHeight="1" x14ac:dyDescent="0.4">
      <c r="B1052" s="50">
        <f t="shared" si="178"/>
        <v>914</v>
      </c>
      <c r="C1052" s="54">
        <v>20260</v>
      </c>
      <c r="D1052" s="56">
        <v>340</v>
      </c>
      <c r="E1052" s="54">
        <v>2940</v>
      </c>
      <c r="F1052" s="54">
        <v>2940</v>
      </c>
      <c r="G1052" s="54">
        <v>2940</v>
      </c>
      <c r="H1052" s="4">
        <v>9</v>
      </c>
      <c r="I1052" s="4">
        <v>1</v>
      </c>
      <c r="J1052" s="50">
        <v>4</v>
      </c>
    </row>
    <row r="1053" spans="2:10" ht="15" hidden="1" customHeight="1" x14ac:dyDescent="0.4">
      <c r="B1053" s="50">
        <f t="shared" si="178"/>
        <v>1014</v>
      </c>
      <c r="C1053" s="54">
        <v>18790</v>
      </c>
      <c r="D1053" s="56">
        <v>340</v>
      </c>
      <c r="E1053" s="54">
        <v>2550</v>
      </c>
      <c r="F1053" s="54">
        <v>2550</v>
      </c>
      <c r="G1053" s="54">
        <v>2550</v>
      </c>
      <c r="H1053" s="4">
        <v>10</v>
      </c>
      <c r="I1053" s="4">
        <v>1</v>
      </c>
      <c r="J1053" s="50">
        <v>4</v>
      </c>
    </row>
    <row r="1054" spans="2:10" ht="15" hidden="1" customHeight="1" x14ac:dyDescent="0.4">
      <c r="B1054" s="50">
        <f t="shared" si="178"/>
        <v>128</v>
      </c>
      <c r="C1054" s="54">
        <v>39840</v>
      </c>
      <c r="D1054" s="56">
        <v>410</v>
      </c>
      <c r="E1054" s="54">
        <v>2930</v>
      </c>
      <c r="F1054" s="54">
        <v>2930</v>
      </c>
      <c r="G1054" s="54">
        <v>2930</v>
      </c>
      <c r="H1054" s="4">
        <v>1</v>
      </c>
      <c r="I1054" s="4">
        <v>2</v>
      </c>
      <c r="J1054" s="50">
        <v>8</v>
      </c>
    </row>
    <row r="1055" spans="2:10" ht="15" hidden="1" customHeight="1" x14ac:dyDescent="0.4">
      <c r="B1055" s="50">
        <f t="shared" si="178"/>
        <v>228</v>
      </c>
      <c r="C1055" s="54">
        <v>39880</v>
      </c>
      <c r="D1055" s="56">
        <v>410</v>
      </c>
      <c r="E1055" s="54">
        <v>2910</v>
      </c>
      <c r="F1055" s="54">
        <v>2910</v>
      </c>
      <c r="G1055" s="54">
        <v>2910</v>
      </c>
      <c r="H1055" s="4">
        <v>2</v>
      </c>
      <c r="I1055" s="4">
        <v>2</v>
      </c>
      <c r="J1055" s="50">
        <v>8</v>
      </c>
    </row>
    <row r="1056" spans="2:10" ht="15" hidden="1" customHeight="1" x14ac:dyDescent="0.4">
      <c r="B1056" s="50">
        <f t="shared" si="178"/>
        <v>328</v>
      </c>
      <c r="C1056" s="54">
        <v>46640</v>
      </c>
      <c r="D1056" s="56">
        <v>410</v>
      </c>
      <c r="E1056" s="54">
        <v>3890</v>
      </c>
      <c r="F1056" s="54">
        <v>3890</v>
      </c>
      <c r="G1056" s="54">
        <v>3890</v>
      </c>
      <c r="H1056" s="4">
        <v>3</v>
      </c>
      <c r="I1056" s="4">
        <v>2</v>
      </c>
      <c r="J1056" s="50">
        <v>8</v>
      </c>
    </row>
    <row r="1057" spans="2:10" ht="15" hidden="1" customHeight="1" x14ac:dyDescent="0.4">
      <c r="B1057" s="50">
        <f t="shared" si="178"/>
        <v>428</v>
      </c>
      <c r="C1057" s="54">
        <v>41160</v>
      </c>
      <c r="D1057" s="56">
        <v>410</v>
      </c>
      <c r="E1057" s="54">
        <v>3140</v>
      </c>
      <c r="F1057" s="54">
        <v>3140</v>
      </c>
      <c r="G1057" s="54">
        <v>3140</v>
      </c>
      <c r="H1057" s="4">
        <v>4</v>
      </c>
      <c r="I1057" s="4">
        <v>2</v>
      </c>
      <c r="J1057" s="50">
        <v>8</v>
      </c>
    </row>
    <row r="1058" spans="2:10" ht="15" hidden="1" customHeight="1" x14ac:dyDescent="0.4">
      <c r="B1058" s="50">
        <f t="shared" si="178"/>
        <v>528</v>
      </c>
      <c r="C1058" s="54">
        <v>43230</v>
      </c>
      <c r="D1058" s="56">
        <v>410</v>
      </c>
      <c r="E1058" s="54">
        <v>3480</v>
      </c>
      <c r="F1058" s="54">
        <v>3480</v>
      </c>
      <c r="G1058" s="54">
        <v>3480</v>
      </c>
      <c r="H1058" s="4">
        <v>5</v>
      </c>
      <c r="I1058" s="4">
        <v>2</v>
      </c>
      <c r="J1058" s="50">
        <v>8</v>
      </c>
    </row>
    <row r="1059" spans="2:10" ht="15" hidden="1" customHeight="1" x14ac:dyDescent="0.4">
      <c r="B1059" s="50">
        <f t="shared" si="178"/>
        <v>628</v>
      </c>
      <c r="C1059" s="54">
        <v>43920</v>
      </c>
      <c r="D1059" s="56">
        <v>410</v>
      </c>
      <c r="E1059" s="54">
        <v>3600</v>
      </c>
      <c r="F1059" s="54">
        <v>3600</v>
      </c>
      <c r="G1059" s="54">
        <v>3600</v>
      </c>
      <c r="H1059" s="4">
        <v>6</v>
      </c>
      <c r="I1059" s="4">
        <v>2</v>
      </c>
      <c r="J1059" s="50">
        <v>8</v>
      </c>
    </row>
    <row r="1060" spans="2:10" ht="15" hidden="1" customHeight="1" x14ac:dyDescent="0.4">
      <c r="B1060" s="50">
        <f t="shared" si="178"/>
        <v>728</v>
      </c>
      <c r="C1060" s="54">
        <v>41760</v>
      </c>
      <c r="D1060" s="56">
        <v>410</v>
      </c>
      <c r="E1060" s="54">
        <v>3210</v>
      </c>
      <c r="F1060" s="54">
        <v>3210</v>
      </c>
      <c r="G1060" s="54">
        <v>3210</v>
      </c>
      <c r="H1060" s="4">
        <v>7</v>
      </c>
      <c r="I1060" s="4">
        <v>2</v>
      </c>
      <c r="J1060" s="50">
        <v>8</v>
      </c>
    </row>
    <row r="1061" spans="2:10" ht="15" hidden="1" customHeight="1" x14ac:dyDescent="0.4">
      <c r="B1061" s="50">
        <f t="shared" si="178"/>
        <v>828</v>
      </c>
      <c r="C1061" s="54">
        <v>40640</v>
      </c>
      <c r="D1061" s="56">
        <v>410</v>
      </c>
      <c r="E1061" s="54">
        <v>3030</v>
      </c>
      <c r="F1061" s="54">
        <v>3030</v>
      </c>
      <c r="G1061" s="54">
        <v>3030</v>
      </c>
      <c r="H1061" s="4">
        <v>8</v>
      </c>
      <c r="I1061" s="4">
        <v>2</v>
      </c>
      <c r="J1061" s="50">
        <v>8</v>
      </c>
    </row>
    <row r="1062" spans="2:10" ht="15" hidden="1" customHeight="1" x14ac:dyDescent="0.4">
      <c r="B1062" s="50">
        <f t="shared" si="178"/>
        <v>928</v>
      </c>
      <c r="C1062" s="54">
        <v>40740</v>
      </c>
      <c r="D1062" s="56">
        <v>400</v>
      </c>
      <c r="E1062" s="54">
        <v>3090</v>
      </c>
      <c r="F1062" s="54">
        <v>3090</v>
      </c>
      <c r="G1062" s="54">
        <v>3090</v>
      </c>
      <c r="H1062" s="4">
        <v>9</v>
      </c>
      <c r="I1062" s="4">
        <v>2</v>
      </c>
      <c r="J1062" s="50">
        <v>8</v>
      </c>
    </row>
    <row r="1063" spans="2:10" ht="15" hidden="1" customHeight="1" x14ac:dyDescent="0.4">
      <c r="B1063" s="50">
        <f t="shared" si="178"/>
        <v>1028</v>
      </c>
      <c r="C1063" s="54">
        <v>37550</v>
      </c>
      <c r="D1063" s="56">
        <v>410</v>
      </c>
      <c r="E1063" s="54">
        <v>2680</v>
      </c>
      <c r="F1063" s="54">
        <v>2680</v>
      </c>
      <c r="G1063" s="54">
        <v>2680</v>
      </c>
      <c r="H1063" s="4">
        <v>10</v>
      </c>
      <c r="I1063" s="4">
        <v>2</v>
      </c>
      <c r="J1063" s="50">
        <v>8</v>
      </c>
    </row>
    <row r="1064" spans="2:10" ht="15" hidden="1" customHeight="1" x14ac:dyDescent="0.4">
      <c r="B1064" s="50">
        <f t="shared" si="178"/>
        <v>124</v>
      </c>
      <c r="C1064" s="54">
        <v>23900</v>
      </c>
      <c r="D1064" s="56">
        <v>410</v>
      </c>
      <c r="E1064" s="54">
        <v>2930</v>
      </c>
      <c r="F1064" s="54">
        <v>2930</v>
      </c>
      <c r="G1064" s="54">
        <v>2930</v>
      </c>
      <c r="H1064" s="4">
        <v>1</v>
      </c>
      <c r="I1064" s="4">
        <v>2</v>
      </c>
      <c r="J1064" s="50">
        <v>4</v>
      </c>
    </row>
    <row r="1065" spans="2:10" ht="15" hidden="1" customHeight="1" x14ac:dyDescent="0.4">
      <c r="B1065" s="50">
        <f t="shared" si="178"/>
        <v>224</v>
      </c>
      <c r="C1065" s="54">
        <v>23930</v>
      </c>
      <c r="D1065" s="56">
        <v>410</v>
      </c>
      <c r="E1065" s="54">
        <v>2910</v>
      </c>
      <c r="F1065" s="54">
        <v>2910</v>
      </c>
      <c r="G1065" s="54">
        <v>2910</v>
      </c>
      <c r="H1065" s="4">
        <v>2</v>
      </c>
      <c r="I1065" s="4">
        <v>2</v>
      </c>
      <c r="J1065" s="50">
        <v>4</v>
      </c>
    </row>
    <row r="1066" spans="2:10" ht="15" hidden="1" customHeight="1" x14ac:dyDescent="0.4">
      <c r="B1066" s="50">
        <f t="shared" si="178"/>
        <v>324</v>
      </c>
      <c r="C1066" s="54">
        <v>27980</v>
      </c>
      <c r="D1066" s="56">
        <v>410</v>
      </c>
      <c r="E1066" s="54">
        <v>3890</v>
      </c>
      <c r="F1066" s="54">
        <v>3890</v>
      </c>
      <c r="G1066" s="54">
        <v>3890</v>
      </c>
      <c r="H1066" s="4">
        <v>3</v>
      </c>
      <c r="I1066" s="4">
        <v>2</v>
      </c>
      <c r="J1066" s="50">
        <v>4</v>
      </c>
    </row>
    <row r="1067" spans="2:10" ht="15" hidden="1" customHeight="1" x14ac:dyDescent="0.4">
      <c r="B1067" s="50">
        <f t="shared" si="178"/>
        <v>424</v>
      </c>
      <c r="C1067" s="54">
        <v>24700</v>
      </c>
      <c r="D1067" s="56">
        <v>410</v>
      </c>
      <c r="E1067" s="54">
        <v>3140</v>
      </c>
      <c r="F1067" s="54">
        <v>3140</v>
      </c>
      <c r="G1067" s="54">
        <v>3140</v>
      </c>
      <c r="H1067" s="4">
        <v>4</v>
      </c>
      <c r="I1067" s="4">
        <v>2</v>
      </c>
      <c r="J1067" s="50">
        <v>4</v>
      </c>
    </row>
    <row r="1068" spans="2:10" ht="15" hidden="1" customHeight="1" x14ac:dyDescent="0.4">
      <c r="B1068" s="50">
        <f t="shared" si="178"/>
        <v>524</v>
      </c>
      <c r="C1068" s="54">
        <v>25940</v>
      </c>
      <c r="D1068" s="56">
        <v>410</v>
      </c>
      <c r="E1068" s="54">
        <v>3480</v>
      </c>
      <c r="F1068" s="54">
        <v>3480</v>
      </c>
      <c r="G1068" s="54">
        <v>3480</v>
      </c>
      <c r="H1068" s="4">
        <v>5</v>
      </c>
      <c r="I1068" s="4">
        <v>2</v>
      </c>
      <c r="J1068" s="50">
        <v>4</v>
      </c>
    </row>
    <row r="1069" spans="2:10" ht="15" hidden="1" customHeight="1" x14ac:dyDescent="0.4">
      <c r="B1069" s="50">
        <f t="shared" si="178"/>
        <v>624</v>
      </c>
      <c r="C1069" s="54">
        <v>26350</v>
      </c>
      <c r="D1069" s="56">
        <v>410</v>
      </c>
      <c r="E1069" s="54">
        <v>3600</v>
      </c>
      <c r="F1069" s="54">
        <v>3600</v>
      </c>
      <c r="G1069" s="54">
        <v>3600</v>
      </c>
      <c r="H1069" s="4">
        <v>6</v>
      </c>
      <c r="I1069" s="4">
        <v>2</v>
      </c>
      <c r="J1069" s="50">
        <v>4</v>
      </c>
    </row>
    <row r="1070" spans="2:10" ht="15" hidden="1" customHeight="1" x14ac:dyDescent="0.4">
      <c r="B1070" s="50">
        <f t="shared" si="178"/>
        <v>724</v>
      </c>
      <c r="C1070" s="54">
        <v>25060</v>
      </c>
      <c r="D1070" s="56">
        <v>410</v>
      </c>
      <c r="E1070" s="54">
        <v>3210</v>
      </c>
      <c r="F1070" s="54">
        <v>3210</v>
      </c>
      <c r="G1070" s="54">
        <v>3210</v>
      </c>
      <c r="H1070" s="4">
        <v>7</v>
      </c>
      <c r="I1070" s="4">
        <v>2</v>
      </c>
      <c r="J1070" s="50">
        <v>4</v>
      </c>
    </row>
    <row r="1071" spans="2:10" ht="15" hidden="1" customHeight="1" x14ac:dyDescent="0.4">
      <c r="B1071" s="50">
        <f t="shared" si="178"/>
        <v>824</v>
      </c>
      <c r="C1071" s="54">
        <v>24380</v>
      </c>
      <c r="D1071" s="56">
        <v>410</v>
      </c>
      <c r="E1071" s="54">
        <v>3030</v>
      </c>
      <c r="F1071" s="54">
        <v>3030</v>
      </c>
      <c r="G1071" s="54">
        <v>3030</v>
      </c>
      <c r="H1071" s="4">
        <v>8</v>
      </c>
      <c r="I1071" s="4">
        <v>2</v>
      </c>
      <c r="J1071" s="50">
        <v>4</v>
      </c>
    </row>
    <row r="1072" spans="2:10" ht="15" hidden="1" customHeight="1" x14ac:dyDescent="0.4">
      <c r="B1072" s="50">
        <f t="shared" si="178"/>
        <v>924</v>
      </c>
      <c r="C1072" s="54">
        <v>24440</v>
      </c>
      <c r="D1072" s="56">
        <v>400</v>
      </c>
      <c r="E1072" s="54">
        <v>3090</v>
      </c>
      <c r="F1072" s="54">
        <v>3090</v>
      </c>
      <c r="G1072" s="54">
        <v>3090</v>
      </c>
      <c r="H1072" s="4">
        <v>9</v>
      </c>
      <c r="I1072" s="4">
        <v>2</v>
      </c>
      <c r="J1072" s="50">
        <v>4</v>
      </c>
    </row>
    <row r="1073" spans="2:11" ht="15" hidden="1" customHeight="1" x14ac:dyDescent="0.4">
      <c r="B1073" s="50">
        <f t="shared" si="178"/>
        <v>1024</v>
      </c>
      <c r="C1073" s="54">
        <v>22530</v>
      </c>
      <c r="D1073" s="56">
        <v>410</v>
      </c>
      <c r="E1073" s="54">
        <v>2680</v>
      </c>
      <c r="F1073" s="54">
        <v>2680</v>
      </c>
      <c r="G1073" s="54">
        <v>2680</v>
      </c>
      <c r="H1073" s="4">
        <v>10</v>
      </c>
      <c r="I1073" s="4">
        <v>2</v>
      </c>
      <c r="J1073" s="50">
        <v>4</v>
      </c>
    </row>
    <row r="1074" spans="2:11" ht="15" hidden="1" customHeight="1" x14ac:dyDescent="0.4">
      <c r="B1074" s="50">
        <f t="shared" si="178"/>
        <v>138</v>
      </c>
      <c r="C1074" s="54">
        <v>53240</v>
      </c>
      <c r="D1074" s="56">
        <v>630</v>
      </c>
      <c r="E1074" s="54">
        <v>3150</v>
      </c>
      <c r="F1074" s="54">
        <v>3150</v>
      </c>
      <c r="G1074" s="54">
        <v>3150</v>
      </c>
      <c r="H1074" s="4">
        <v>1</v>
      </c>
      <c r="I1074" s="4">
        <v>3</v>
      </c>
      <c r="J1074" s="50">
        <v>8</v>
      </c>
      <c r="K1074" s="57"/>
    </row>
    <row r="1075" spans="2:11" ht="15" hidden="1" customHeight="1" x14ac:dyDescent="0.4">
      <c r="B1075" s="50">
        <f t="shared" si="178"/>
        <v>238</v>
      </c>
      <c r="C1075" s="54">
        <v>52610</v>
      </c>
      <c r="D1075" s="56">
        <v>630</v>
      </c>
      <c r="E1075" s="54">
        <v>3130</v>
      </c>
      <c r="F1075" s="54">
        <v>3130</v>
      </c>
      <c r="G1075" s="54">
        <v>3130</v>
      </c>
      <c r="H1075" s="4">
        <v>2</v>
      </c>
      <c r="I1075" s="4">
        <v>3</v>
      </c>
      <c r="J1075" s="50">
        <v>8</v>
      </c>
      <c r="K1075" s="57"/>
    </row>
    <row r="1076" spans="2:11" ht="15" hidden="1" customHeight="1" x14ac:dyDescent="0.4">
      <c r="B1076" s="50">
        <f t="shared" si="178"/>
        <v>338</v>
      </c>
      <c r="C1076" s="54">
        <v>60090</v>
      </c>
      <c r="D1076" s="56">
        <v>630</v>
      </c>
      <c r="E1076" s="54">
        <v>4180</v>
      </c>
      <c r="F1076" s="54">
        <v>4180</v>
      </c>
      <c r="G1076" s="54">
        <v>4180</v>
      </c>
      <c r="H1076" s="4">
        <v>3</v>
      </c>
      <c r="I1076" s="4">
        <v>3</v>
      </c>
      <c r="J1076" s="50">
        <v>8</v>
      </c>
    </row>
    <row r="1077" spans="2:11" ht="15" hidden="1" customHeight="1" x14ac:dyDescent="0.4">
      <c r="B1077" s="50">
        <f t="shared" si="178"/>
        <v>438</v>
      </c>
      <c r="C1077" s="54">
        <v>54400</v>
      </c>
      <c r="D1077" s="56">
        <v>630</v>
      </c>
      <c r="E1077" s="54">
        <v>3380</v>
      </c>
      <c r="F1077" s="54">
        <v>3380</v>
      </c>
      <c r="G1077" s="54">
        <v>3380</v>
      </c>
      <c r="H1077" s="4">
        <v>4</v>
      </c>
      <c r="I1077" s="4">
        <v>3</v>
      </c>
      <c r="J1077" s="50">
        <v>8</v>
      </c>
    </row>
    <row r="1078" spans="2:11" ht="15" hidden="1" customHeight="1" x14ac:dyDescent="0.4">
      <c r="B1078" s="50">
        <f t="shared" si="178"/>
        <v>538</v>
      </c>
      <c r="C1078" s="54">
        <v>56440</v>
      </c>
      <c r="D1078" s="56">
        <v>630</v>
      </c>
      <c r="E1078" s="54">
        <v>3740</v>
      </c>
      <c r="F1078" s="54">
        <v>3740</v>
      </c>
      <c r="G1078" s="54">
        <v>3740</v>
      </c>
      <c r="H1078" s="4">
        <v>5</v>
      </c>
      <c r="I1078" s="4">
        <v>3</v>
      </c>
      <c r="J1078" s="50">
        <v>8</v>
      </c>
    </row>
    <row r="1079" spans="2:11" ht="15" hidden="1" customHeight="1" x14ac:dyDescent="0.4">
      <c r="B1079" s="50">
        <f t="shared" si="178"/>
        <v>638</v>
      </c>
      <c r="C1079" s="54">
        <v>57690</v>
      </c>
      <c r="D1079" s="56">
        <v>630</v>
      </c>
      <c r="E1079" s="54">
        <v>3870</v>
      </c>
      <c r="F1079" s="54">
        <v>3870</v>
      </c>
      <c r="G1079" s="54">
        <v>3870</v>
      </c>
      <c r="H1079" s="4">
        <v>6</v>
      </c>
      <c r="I1079" s="4">
        <v>3</v>
      </c>
      <c r="J1079" s="50">
        <v>8</v>
      </c>
    </row>
    <row r="1080" spans="2:11" ht="15" hidden="1" customHeight="1" x14ac:dyDescent="0.4">
      <c r="B1080" s="50">
        <f t="shared" si="178"/>
        <v>738</v>
      </c>
      <c r="C1080" s="54">
        <v>55200</v>
      </c>
      <c r="D1080" s="56">
        <v>630</v>
      </c>
      <c r="E1080" s="54">
        <v>3450</v>
      </c>
      <c r="F1080" s="54">
        <v>3450</v>
      </c>
      <c r="G1080" s="54">
        <v>3450</v>
      </c>
      <c r="H1080" s="4">
        <v>7</v>
      </c>
      <c r="I1080" s="4">
        <v>3</v>
      </c>
      <c r="J1080" s="50">
        <v>8</v>
      </c>
    </row>
    <row r="1081" spans="2:11" ht="15" hidden="1" customHeight="1" x14ac:dyDescent="0.4">
      <c r="B1081" s="50">
        <f t="shared" si="178"/>
        <v>838</v>
      </c>
      <c r="C1081" s="54">
        <v>53870</v>
      </c>
      <c r="D1081" s="56">
        <v>630</v>
      </c>
      <c r="E1081" s="54">
        <v>3260</v>
      </c>
      <c r="F1081" s="54">
        <v>3260</v>
      </c>
      <c r="G1081" s="54">
        <v>3260</v>
      </c>
      <c r="H1081" s="4">
        <v>8</v>
      </c>
      <c r="I1081" s="4">
        <v>3</v>
      </c>
      <c r="J1081" s="50">
        <v>8</v>
      </c>
    </row>
    <row r="1082" spans="2:11" ht="15" hidden="1" customHeight="1" x14ac:dyDescent="0.4">
      <c r="B1082" s="50">
        <f t="shared" si="178"/>
        <v>938</v>
      </c>
      <c r="C1082" s="54">
        <v>53860</v>
      </c>
      <c r="D1082" s="56">
        <v>630</v>
      </c>
      <c r="E1082" s="54">
        <v>3320</v>
      </c>
      <c r="F1082" s="54">
        <v>3320</v>
      </c>
      <c r="G1082" s="54">
        <v>3320</v>
      </c>
      <c r="H1082" s="4">
        <v>9</v>
      </c>
      <c r="I1082" s="4">
        <v>3</v>
      </c>
      <c r="J1082" s="50">
        <v>8</v>
      </c>
    </row>
    <row r="1083" spans="2:11" ht="15" hidden="1" customHeight="1" x14ac:dyDescent="0.4">
      <c r="B1083" s="50">
        <f t="shared" si="178"/>
        <v>1038</v>
      </c>
      <c r="C1083" s="54">
        <v>50420</v>
      </c>
      <c r="D1083" s="56">
        <v>630</v>
      </c>
      <c r="E1083" s="54">
        <v>2880</v>
      </c>
      <c r="F1083" s="54">
        <v>2880</v>
      </c>
      <c r="G1083" s="54">
        <v>2880</v>
      </c>
      <c r="H1083" s="4">
        <v>10</v>
      </c>
      <c r="I1083" s="4">
        <v>3</v>
      </c>
      <c r="J1083" s="50">
        <v>8</v>
      </c>
    </row>
    <row r="1084" spans="2:11" ht="15" hidden="1" customHeight="1" x14ac:dyDescent="0.4">
      <c r="B1084" s="50">
        <f t="shared" si="178"/>
        <v>134</v>
      </c>
      <c r="C1084" s="54">
        <v>31940</v>
      </c>
      <c r="D1084" s="56">
        <v>630</v>
      </c>
      <c r="E1084" s="54">
        <v>3150</v>
      </c>
      <c r="F1084" s="54">
        <v>3150</v>
      </c>
      <c r="G1084" s="54">
        <v>3150</v>
      </c>
      <c r="H1084" s="4">
        <v>1</v>
      </c>
      <c r="I1084" s="4">
        <v>3</v>
      </c>
      <c r="J1084" s="50">
        <v>4</v>
      </c>
    </row>
    <row r="1085" spans="2:11" ht="15" hidden="1" customHeight="1" x14ac:dyDescent="0.4">
      <c r="B1085" s="50">
        <f t="shared" si="178"/>
        <v>234</v>
      </c>
      <c r="C1085" s="54">
        <v>31570</v>
      </c>
      <c r="D1085" s="56">
        <v>630</v>
      </c>
      <c r="E1085" s="54">
        <v>3130</v>
      </c>
      <c r="F1085" s="54">
        <v>3130</v>
      </c>
      <c r="G1085" s="54">
        <v>3130</v>
      </c>
      <c r="H1085" s="4">
        <v>2</v>
      </c>
      <c r="I1085" s="4">
        <v>3</v>
      </c>
      <c r="J1085" s="50">
        <v>4</v>
      </c>
    </row>
    <row r="1086" spans="2:11" ht="15" hidden="1" customHeight="1" x14ac:dyDescent="0.4">
      <c r="B1086" s="50">
        <f t="shared" si="178"/>
        <v>334</v>
      </c>
      <c r="C1086" s="54">
        <v>36050</v>
      </c>
      <c r="D1086" s="56">
        <v>630</v>
      </c>
      <c r="E1086" s="54">
        <v>4180</v>
      </c>
      <c r="F1086" s="54">
        <v>4180</v>
      </c>
      <c r="G1086" s="54">
        <v>4180</v>
      </c>
      <c r="H1086" s="4">
        <v>3</v>
      </c>
      <c r="I1086" s="4">
        <v>3</v>
      </c>
      <c r="J1086" s="50">
        <v>4</v>
      </c>
    </row>
    <row r="1087" spans="2:11" ht="15" hidden="1" customHeight="1" x14ac:dyDescent="0.4">
      <c r="B1087" s="50">
        <f t="shared" si="178"/>
        <v>434</v>
      </c>
      <c r="C1087" s="54">
        <v>32640</v>
      </c>
      <c r="D1087" s="56">
        <v>630</v>
      </c>
      <c r="E1087" s="54">
        <v>3380</v>
      </c>
      <c r="F1087" s="54">
        <v>3380</v>
      </c>
      <c r="G1087" s="54">
        <v>3380</v>
      </c>
      <c r="H1087" s="4">
        <v>4</v>
      </c>
      <c r="I1087" s="4">
        <v>3</v>
      </c>
      <c r="J1087" s="50">
        <v>4</v>
      </c>
    </row>
    <row r="1088" spans="2:11" ht="15" hidden="1" customHeight="1" x14ac:dyDescent="0.4">
      <c r="B1088" s="50">
        <f t="shared" si="178"/>
        <v>534</v>
      </c>
      <c r="C1088" s="54">
        <v>33860</v>
      </c>
      <c r="D1088" s="56">
        <v>630</v>
      </c>
      <c r="E1088" s="54">
        <v>3740</v>
      </c>
      <c r="F1088" s="54">
        <v>3740</v>
      </c>
      <c r="G1088" s="54">
        <v>3740</v>
      </c>
      <c r="H1088" s="4">
        <v>5</v>
      </c>
      <c r="I1088" s="4">
        <v>3</v>
      </c>
      <c r="J1088" s="50">
        <v>4</v>
      </c>
    </row>
    <row r="1089" spans="2:10" ht="15" hidden="1" customHeight="1" x14ac:dyDescent="0.4">
      <c r="B1089" s="50">
        <f t="shared" si="178"/>
        <v>634</v>
      </c>
      <c r="C1089" s="54">
        <v>34610</v>
      </c>
      <c r="D1089" s="56">
        <v>630</v>
      </c>
      <c r="E1089" s="54">
        <v>3870</v>
      </c>
      <c r="F1089" s="54">
        <v>3870</v>
      </c>
      <c r="G1089" s="54">
        <v>3870</v>
      </c>
      <c r="H1089" s="4">
        <v>6</v>
      </c>
      <c r="I1089" s="4">
        <v>3</v>
      </c>
      <c r="J1089" s="50">
        <v>4</v>
      </c>
    </row>
    <row r="1090" spans="2:10" ht="15" hidden="1" customHeight="1" x14ac:dyDescent="0.4">
      <c r="B1090" s="50">
        <f t="shared" si="178"/>
        <v>734</v>
      </c>
      <c r="C1090" s="54">
        <v>33120</v>
      </c>
      <c r="D1090" s="56">
        <v>630</v>
      </c>
      <c r="E1090" s="54">
        <v>3450</v>
      </c>
      <c r="F1090" s="54">
        <v>3450</v>
      </c>
      <c r="G1090" s="54">
        <v>3450</v>
      </c>
      <c r="H1090" s="4">
        <v>7</v>
      </c>
      <c r="I1090" s="4">
        <v>3</v>
      </c>
      <c r="J1090" s="50">
        <v>4</v>
      </c>
    </row>
    <row r="1091" spans="2:10" ht="15" hidden="1" customHeight="1" x14ac:dyDescent="0.4">
      <c r="B1091" s="50">
        <f t="shared" si="178"/>
        <v>834</v>
      </c>
      <c r="C1091" s="54">
        <v>32320</v>
      </c>
      <c r="D1091" s="56">
        <v>630</v>
      </c>
      <c r="E1091" s="54">
        <v>3260</v>
      </c>
      <c r="F1091" s="54">
        <v>3260</v>
      </c>
      <c r="G1091" s="54">
        <v>3260</v>
      </c>
      <c r="H1091" s="4">
        <v>8</v>
      </c>
      <c r="I1091" s="4">
        <v>3</v>
      </c>
      <c r="J1091" s="50">
        <v>4</v>
      </c>
    </row>
    <row r="1092" spans="2:10" ht="15" hidden="1" customHeight="1" x14ac:dyDescent="0.4">
      <c r="B1092" s="50">
        <f t="shared" si="178"/>
        <v>934</v>
      </c>
      <c r="C1092" s="54">
        <v>32320</v>
      </c>
      <c r="D1092" s="56">
        <v>630</v>
      </c>
      <c r="E1092" s="54">
        <v>3320</v>
      </c>
      <c r="F1092" s="54">
        <v>3320</v>
      </c>
      <c r="G1092" s="54">
        <v>3320</v>
      </c>
      <c r="H1092" s="4">
        <v>9</v>
      </c>
      <c r="I1092" s="4">
        <v>3</v>
      </c>
      <c r="J1092" s="50">
        <v>4</v>
      </c>
    </row>
    <row r="1093" spans="2:10" ht="15" hidden="1" customHeight="1" x14ac:dyDescent="0.4">
      <c r="B1093" s="50">
        <f t="shared" si="178"/>
        <v>1034</v>
      </c>
      <c r="C1093" s="54">
        <v>30250</v>
      </c>
      <c r="D1093" s="56">
        <v>630</v>
      </c>
      <c r="E1093" s="54">
        <v>2880</v>
      </c>
      <c r="F1093" s="54">
        <v>2880</v>
      </c>
      <c r="G1093" s="54">
        <v>2880</v>
      </c>
      <c r="H1093" s="4">
        <v>10</v>
      </c>
      <c r="I1093" s="4">
        <v>3</v>
      </c>
      <c r="J1093" s="50">
        <v>4</v>
      </c>
    </row>
    <row r="1094" spans="2:10" ht="15" hidden="1" customHeight="1" x14ac:dyDescent="0.4">
      <c r="B1094" s="50">
        <f t="shared" si="178"/>
        <v>148</v>
      </c>
      <c r="C1094" s="54">
        <v>68890</v>
      </c>
      <c r="D1094" s="56">
        <v>930</v>
      </c>
      <c r="E1094" s="54">
        <v>3700</v>
      </c>
      <c r="F1094" s="54">
        <v>3700</v>
      </c>
      <c r="G1094" s="54">
        <v>3700</v>
      </c>
      <c r="H1094" s="4">
        <v>1</v>
      </c>
      <c r="I1094" s="4">
        <v>4</v>
      </c>
      <c r="J1094" s="50">
        <v>8</v>
      </c>
    </row>
    <row r="1095" spans="2:10" ht="15" hidden="1" customHeight="1" x14ac:dyDescent="0.4">
      <c r="B1095" s="50">
        <f t="shared" si="178"/>
        <v>248</v>
      </c>
      <c r="C1095" s="54">
        <v>68440</v>
      </c>
      <c r="D1095" s="56">
        <v>920</v>
      </c>
      <c r="E1095" s="54">
        <v>3680</v>
      </c>
      <c r="F1095" s="54">
        <v>3680</v>
      </c>
      <c r="G1095" s="54">
        <v>3680</v>
      </c>
      <c r="H1095" s="4">
        <v>2</v>
      </c>
      <c r="I1095" s="4">
        <v>4</v>
      </c>
      <c r="J1095" s="50">
        <v>8</v>
      </c>
    </row>
    <row r="1096" spans="2:10" ht="15" hidden="1" customHeight="1" x14ac:dyDescent="0.4">
      <c r="B1096" s="50">
        <f t="shared" si="178"/>
        <v>348</v>
      </c>
      <c r="C1096" s="54">
        <v>76840</v>
      </c>
      <c r="D1096" s="56">
        <v>930</v>
      </c>
      <c r="E1096" s="54">
        <v>4920</v>
      </c>
      <c r="F1096" s="54">
        <v>4920</v>
      </c>
      <c r="G1096" s="54">
        <v>4920</v>
      </c>
      <c r="H1096" s="4">
        <v>3</v>
      </c>
      <c r="I1096" s="4">
        <v>4</v>
      </c>
      <c r="J1096" s="50">
        <v>8</v>
      </c>
    </row>
    <row r="1097" spans="2:10" ht="15" hidden="1" customHeight="1" x14ac:dyDescent="0.4">
      <c r="B1097" s="50">
        <f t="shared" si="178"/>
        <v>448</v>
      </c>
      <c r="C1097" s="54">
        <v>70020</v>
      </c>
      <c r="D1097" s="56">
        <v>920</v>
      </c>
      <c r="E1097" s="54">
        <v>3970</v>
      </c>
      <c r="F1097" s="54">
        <v>3970</v>
      </c>
      <c r="G1097" s="54">
        <v>3970</v>
      </c>
      <c r="H1097" s="4">
        <v>4</v>
      </c>
      <c r="I1097" s="4">
        <v>4</v>
      </c>
      <c r="J1097" s="50">
        <v>8</v>
      </c>
    </row>
    <row r="1098" spans="2:10" ht="15" hidden="1" customHeight="1" x14ac:dyDescent="0.4">
      <c r="B1098" s="50">
        <f t="shared" si="178"/>
        <v>548</v>
      </c>
      <c r="C1098" s="54">
        <v>73120</v>
      </c>
      <c r="D1098" s="56">
        <v>920</v>
      </c>
      <c r="E1098" s="54">
        <v>4400</v>
      </c>
      <c r="F1098" s="54">
        <v>4400</v>
      </c>
      <c r="G1098" s="54">
        <v>4400</v>
      </c>
      <c r="H1098" s="4">
        <v>5</v>
      </c>
      <c r="I1098" s="4">
        <v>4</v>
      </c>
      <c r="J1098" s="50">
        <v>8</v>
      </c>
    </row>
    <row r="1099" spans="2:10" ht="15" hidden="1" customHeight="1" x14ac:dyDescent="0.4">
      <c r="B1099" s="50">
        <f t="shared" ref="B1099:B1113" si="179">VALUE(CONCATENATE(H1099,I1099,J1099))</f>
        <v>648</v>
      </c>
      <c r="C1099" s="54">
        <v>73970</v>
      </c>
      <c r="D1099" s="56">
        <v>920</v>
      </c>
      <c r="E1099" s="54">
        <v>4550</v>
      </c>
      <c r="F1099" s="54">
        <v>4550</v>
      </c>
      <c r="G1099" s="54">
        <v>4550</v>
      </c>
      <c r="H1099" s="4">
        <v>6</v>
      </c>
      <c r="I1099" s="4">
        <v>4</v>
      </c>
      <c r="J1099" s="50">
        <v>8</v>
      </c>
    </row>
    <row r="1100" spans="2:10" ht="15" hidden="1" customHeight="1" x14ac:dyDescent="0.4">
      <c r="B1100" s="50">
        <f t="shared" si="179"/>
        <v>748</v>
      </c>
      <c r="C1100" s="54">
        <v>70430</v>
      </c>
      <c r="D1100" s="56">
        <v>920</v>
      </c>
      <c r="E1100" s="54">
        <v>4060</v>
      </c>
      <c r="F1100" s="54">
        <v>4060</v>
      </c>
      <c r="G1100" s="54">
        <v>4060</v>
      </c>
      <c r="H1100" s="4">
        <v>7</v>
      </c>
      <c r="I1100" s="4">
        <v>4</v>
      </c>
      <c r="J1100" s="50">
        <v>8</v>
      </c>
    </row>
    <row r="1101" spans="2:10" ht="15" hidden="1" customHeight="1" x14ac:dyDescent="0.4">
      <c r="B1101" s="50">
        <f t="shared" si="179"/>
        <v>848</v>
      </c>
      <c r="C1101" s="54">
        <v>69470</v>
      </c>
      <c r="D1101" s="56">
        <v>920</v>
      </c>
      <c r="E1101" s="54">
        <v>3830</v>
      </c>
      <c r="F1101" s="54">
        <v>3830</v>
      </c>
      <c r="G1101" s="54">
        <v>3830</v>
      </c>
      <c r="H1101" s="4">
        <v>8</v>
      </c>
      <c r="I1101" s="4">
        <v>4</v>
      </c>
      <c r="J1101" s="50">
        <v>8</v>
      </c>
    </row>
    <row r="1102" spans="2:10" ht="15" hidden="1" customHeight="1" x14ac:dyDescent="0.4">
      <c r="B1102" s="50">
        <f t="shared" si="179"/>
        <v>948</v>
      </c>
      <c r="C1102" s="54">
        <v>69700</v>
      </c>
      <c r="D1102" s="56">
        <v>920</v>
      </c>
      <c r="E1102" s="54">
        <v>3900</v>
      </c>
      <c r="F1102" s="54">
        <v>3900</v>
      </c>
      <c r="G1102" s="54">
        <v>3900</v>
      </c>
      <c r="H1102" s="4">
        <v>9</v>
      </c>
      <c r="I1102" s="4">
        <v>4</v>
      </c>
      <c r="J1102" s="50">
        <v>8</v>
      </c>
    </row>
    <row r="1103" spans="2:10" ht="15" hidden="1" customHeight="1" x14ac:dyDescent="0.4">
      <c r="B1103" s="50">
        <f t="shared" si="179"/>
        <v>1048</v>
      </c>
      <c r="C1103" s="54">
        <v>66390</v>
      </c>
      <c r="D1103" s="56">
        <v>920</v>
      </c>
      <c r="E1103" s="54">
        <v>3380</v>
      </c>
      <c r="F1103" s="54">
        <v>3380</v>
      </c>
      <c r="G1103" s="54">
        <v>3380</v>
      </c>
      <c r="H1103" s="4">
        <v>10</v>
      </c>
      <c r="I1103" s="4">
        <v>4</v>
      </c>
      <c r="J1103" s="50">
        <v>8</v>
      </c>
    </row>
    <row r="1104" spans="2:10" ht="15" hidden="1" customHeight="1" x14ac:dyDescent="0.4">
      <c r="B1104" s="50">
        <f t="shared" si="179"/>
        <v>144</v>
      </c>
      <c r="C1104" s="54">
        <v>41330</v>
      </c>
      <c r="D1104" s="56">
        <v>930</v>
      </c>
      <c r="E1104" s="54">
        <v>3700</v>
      </c>
      <c r="F1104" s="54">
        <v>3700</v>
      </c>
      <c r="G1104" s="54">
        <v>3700</v>
      </c>
      <c r="H1104" s="4">
        <v>1</v>
      </c>
      <c r="I1104" s="4">
        <v>4</v>
      </c>
      <c r="J1104" s="50">
        <v>4</v>
      </c>
    </row>
    <row r="1105" spans="2:10" ht="15" hidden="1" customHeight="1" x14ac:dyDescent="0.4">
      <c r="B1105" s="50">
        <f t="shared" si="179"/>
        <v>244</v>
      </c>
      <c r="C1105" s="54">
        <v>41060</v>
      </c>
      <c r="D1105" s="56">
        <v>920</v>
      </c>
      <c r="E1105" s="54">
        <v>3680</v>
      </c>
      <c r="F1105" s="54">
        <v>3680</v>
      </c>
      <c r="G1105" s="54">
        <v>3680</v>
      </c>
      <c r="H1105" s="4">
        <v>2</v>
      </c>
      <c r="I1105" s="4">
        <v>4</v>
      </c>
      <c r="J1105" s="50">
        <v>4</v>
      </c>
    </row>
    <row r="1106" spans="2:10" ht="15" hidden="1" customHeight="1" x14ac:dyDescent="0.4">
      <c r="B1106" s="50">
        <f t="shared" si="179"/>
        <v>344</v>
      </c>
      <c r="C1106" s="54">
        <v>46100</v>
      </c>
      <c r="D1106" s="56">
        <v>930</v>
      </c>
      <c r="E1106" s="54">
        <v>4920</v>
      </c>
      <c r="F1106" s="54">
        <v>4920</v>
      </c>
      <c r="G1106" s="54">
        <v>4920</v>
      </c>
      <c r="H1106" s="4">
        <v>3</v>
      </c>
      <c r="I1106" s="4">
        <v>4</v>
      </c>
      <c r="J1106" s="50">
        <v>4</v>
      </c>
    </row>
    <row r="1107" spans="2:10" ht="15" hidden="1" customHeight="1" x14ac:dyDescent="0.4">
      <c r="B1107" s="50">
        <f t="shared" si="179"/>
        <v>444</v>
      </c>
      <c r="C1107" s="54">
        <v>42010</v>
      </c>
      <c r="D1107" s="56">
        <v>920</v>
      </c>
      <c r="E1107" s="54">
        <v>3970</v>
      </c>
      <c r="F1107" s="54">
        <v>3970</v>
      </c>
      <c r="G1107" s="54">
        <v>3970</v>
      </c>
      <c r="H1107" s="4">
        <v>4</v>
      </c>
      <c r="I1107" s="4">
        <v>4</v>
      </c>
      <c r="J1107" s="50">
        <v>4</v>
      </c>
    </row>
    <row r="1108" spans="2:10" ht="15" hidden="1" customHeight="1" x14ac:dyDescent="0.4">
      <c r="B1108" s="50">
        <f t="shared" si="179"/>
        <v>544</v>
      </c>
      <c r="C1108" s="54">
        <v>43870</v>
      </c>
      <c r="D1108" s="56">
        <v>920</v>
      </c>
      <c r="E1108" s="54">
        <v>4400</v>
      </c>
      <c r="F1108" s="54">
        <v>4400</v>
      </c>
      <c r="G1108" s="54">
        <v>4400</v>
      </c>
      <c r="H1108" s="4">
        <v>5</v>
      </c>
      <c r="I1108" s="4">
        <v>4</v>
      </c>
      <c r="J1108" s="50">
        <v>4</v>
      </c>
    </row>
    <row r="1109" spans="2:10" ht="15" hidden="1" customHeight="1" x14ac:dyDescent="0.4">
      <c r="B1109" s="50">
        <f t="shared" si="179"/>
        <v>644</v>
      </c>
      <c r="C1109" s="54">
        <v>44380</v>
      </c>
      <c r="D1109" s="56">
        <v>920</v>
      </c>
      <c r="E1109" s="54">
        <v>4550</v>
      </c>
      <c r="F1109" s="54">
        <v>4550</v>
      </c>
      <c r="G1109" s="54">
        <v>4550</v>
      </c>
      <c r="H1109" s="4">
        <v>6</v>
      </c>
      <c r="I1109" s="4">
        <v>4</v>
      </c>
      <c r="J1109" s="50">
        <v>4</v>
      </c>
    </row>
    <row r="1110" spans="2:10" ht="15" hidden="1" customHeight="1" x14ac:dyDescent="0.4">
      <c r="B1110" s="50">
        <f t="shared" si="179"/>
        <v>744</v>
      </c>
      <c r="C1110" s="54">
        <v>42260</v>
      </c>
      <c r="D1110" s="56">
        <v>920</v>
      </c>
      <c r="E1110" s="54">
        <v>4060</v>
      </c>
      <c r="F1110" s="54">
        <v>4060</v>
      </c>
      <c r="G1110" s="54">
        <v>4060</v>
      </c>
      <c r="H1110" s="4">
        <v>7</v>
      </c>
      <c r="I1110" s="4">
        <v>4</v>
      </c>
      <c r="J1110" s="50">
        <v>4</v>
      </c>
    </row>
    <row r="1111" spans="2:10" ht="15" hidden="1" customHeight="1" x14ac:dyDescent="0.4">
      <c r="B1111" s="50">
        <f t="shared" si="179"/>
        <v>844</v>
      </c>
      <c r="C1111" s="54">
        <v>41680</v>
      </c>
      <c r="D1111" s="56">
        <v>920</v>
      </c>
      <c r="E1111" s="54">
        <v>3830</v>
      </c>
      <c r="F1111" s="54">
        <v>3830</v>
      </c>
      <c r="G1111" s="54">
        <v>3830</v>
      </c>
      <c r="H1111" s="4">
        <v>8</v>
      </c>
      <c r="I1111" s="4">
        <v>4</v>
      </c>
      <c r="J1111" s="50">
        <v>4</v>
      </c>
    </row>
    <row r="1112" spans="2:10" ht="15" hidden="1" customHeight="1" x14ac:dyDescent="0.4">
      <c r="B1112" s="50">
        <f t="shared" si="179"/>
        <v>944</v>
      </c>
      <c r="C1112" s="54">
        <v>41820</v>
      </c>
      <c r="D1112" s="56">
        <v>920</v>
      </c>
      <c r="E1112" s="54">
        <v>3900</v>
      </c>
      <c r="F1112" s="54">
        <v>3900</v>
      </c>
      <c r="G1112" s="54">
        <v>3900</v>
      </c>
      <c r="H1112" s="4">
        <v>9</v>
      </c>
      <c r="I1112" s="4">
        <v>4</v>
      </c>
      <c r="J1112" s="50">
        <v>4</v>
      </c>
    </row>
    <row r="1113" spans="2:10" ht="15" hidden="1" customHeight="1" x14ac:dyDescent="0.4">
      <c r="B1113" s="50">
        <f t="shared" si="179"/>
        <v>1044</v>
      </c>
      <c r="C1113" s="54">
        <v>39830</v>
      </c>
      <c r="D1113" s="56">
        <v>920</v>
      </c>
      <c r="E1113" s="54">
        <v>3380</v>
      </c>
      <c r="F1113" s="54">
        <v>3380</v>
      </c>
      <c r="G1113" s="54">
        <v>3380</v>
      </c>
      <c r="H1113" s="4">
        <v>10</v>
      </c>
      <c r="I1113" s="4">
        <v>4</v>
      </c>
      <c r="J1113" s="50">
        <v>4</v>
      </c>
    </row>
    <row r="1114" spans="2:10" ht="15" hidden="1" customHeight="1" x14ac:dyDescent="0.4"/>
    <row r="1115" spans="2:10" ht="15" hidden="1" customHeight="1" x14ac:dyDescent="0.4">
      <c r="B1115" s="4" t="s">
        <v>21</v>
      </c>
      <c r="C1115" s="4" t="s">
        <v>128</v>
      </c>
      <c r="D1115" s="4" t="s">
        <v>127</v>
      </c>
      <c r="E1115" s="4" t="s">
        <v>126</v>
      </c>
      <c r="F1115" s="4" t="s">
        <v>126</v>
      </c>
      <c r="G1115" s="4" t="s">
        <v>126</v>
      </c>
    </row>
    <row r="1116" spans="2:10" ht="15" hidden="1" customHeight="1" x14ac:dyDescent="0.4">
      <c r="B1116" s="4" t="s">
        <v>22</v>
      </c>
      <c r="C1116" s="4" t="s">
        <v>25</v>
      </c>
      <c r="D1116" s="4">
        <v>1</v>
      </c>
      <c r="E1116" s="4">
        <v>1</v>
      </c>
      <c r="F1116" s="4">
        <v>1</v>
      </c>
      <c r="G1116" s="4">
        <v>1</v>
      </c>
    </row>
    <row r="1117" spans="2:10" ht="15" hidden="1" customHeight="1" x14ac:dyDescent="0.4">
      <c r="B1117" s="4" t="s">
        <v>26</v>
      </c>
      <c r="C1117" s="4" t="s">
        <v>24</v>
      </c>
      <c r="D1117" s="4">
        <v>2</v>
      </c>
      <c r="E1117" s="4">
        <v>1</v>
      </c>
      <c r="F1117" s="4">
        <v>1</v>
      </c>
      <c r="G1117" s="4">
        <v>1</v>
      </c>
    </row>
    <row r="1118" spans="2:10" ht="15" hidden="1" customHeight="1" x14ac:dyDescent="0.4">
      <c r="B1118" s="4" t="s">
        <v>27</v>
      </c>
      <c r="C1118" s="4" t="s">
        <v>24</v>
      </c>
      <c r="D1118" s="4">
        <v>2</v>
      </c>
      <c r="E1118" s="4">
        <v>1</v>
      </c>
      <c r="F1118" s="4">
        <v>1</v>
      </c>
      <c r="G1118" s="4">
        <v>1</v>
      </c>
    </row>
    <row r="1119" spans="2:10" ht="15" hidden="1" customHeight="1" x14ac:dyDescent="0.4">
      <c r="B1119" s="4" t="s">
        <v>28</v>
      </c>
      <c r="C1119" s="4" t="s">
        <v>24</v>
      </c>
      <c r="D1119" s="4">
        <v>2</v>
      </c>
      <c r="E1119" s="4">
        <v>1</v>
      </c>
      <c r="F1119" s="4">
        <v>1</v>
      </c>
      <c r="G1119" s="4">
        <v>1</v>
      </c>
    </row>
    <row r="1120" spans="2:10" ht="15" hidden="1" customHeight="1" x14ac:dyDescent="0.4">
      <c r="B1120" s="4" t="s">
        <v>29</v>
      </c>
      <c r="C1120" s="4" t="s">
        <v>24</v>
      </c>
      <c r="D1120" s="4">
        <v>2</v>
      </c>
      <c r="E1120" s="4">
        <v>1</v>
      </c>
      <c r="F1120" s="4">
        <v>1</v>
      </c>
      <c r="G1120" s="4">
        <v>1</v>
      </c>
    </row>
    <row r="1121" spans="2:7" ht="15" hidden="1" customHeight="1" x14ac:dyDescent="0.4">
      <c r="B1121" s="4" t="s">
        <v>30</v>
      </c>
      <c r="C1121" s="4" t="s">
        <v>24</v>
      </c>
      <c r="D1121" s="4">
        <v>2</v>
      </c>
      <c r="E1121" s="4">
        <v>1</v>
      </c>
      <c r="F1121" s="4">
        <v>1</v>
      </c>
      <c r="G1121" s="4">
        <v>1</v>
      </c>
    </row>
    <row r="1122" spans="2:7" ht="15" hidden="1" customHeight="1" x14ac:dyDescent="0.4">
      <c r="B1122" s="4" t="s">
        <v>31</v>
      </c>
      <c r="C1122" s="4" t="s">
        <v>24</v>
      </c>
      <c r="D1122" s="4">
        <v>2</v>
      </c>
      <c r="E1122" s="4">
        <v>1</v>
      </c>
      <c r="F1122" s="4">
        <v>1</v>
      </c>
      <c r="G1122" s="4">
        <v>1</v>
      </c>
    </row>
    <row r="1123" spans="2:7" ht="15" hidden="1" customHeight="1" x14ac:dyDescent="0.4">
      <c r="B1123" s="4" t="s">
        <v>32</v>
      </c>
      <c r="C1123" s="4" t="s">
        <v>72</v>
      </c>
      <c r="D1123" s="4">
        <v>3</v>
      </c>
      <c r="E1123" s="4">
        <v>1</v>
      </c>
      <c r="F1123" s="4">
        <v>1</v>
      </c>
      <c r="G1123" s="4">
        <v>1</v>
      </c>
    </row>
    <row r="1124" spans="2:7" ht="15" hidden="1" customHeight="1" x14ac:dyDescent="0.4">
      <c r="B1124" s="4" t="s">
        <v>33</v>
      </c>
      <c r="C1124" s="4" t="s">
        <v>72</v>
      </c>
      <c r="D1124" s="4">
        <v>3</v>
      </c>
      <c r="E1124" s="4">
        <v>1</v>
      </c>
      <c r="F1124" s="4">
        <v>1</v>
      </c>
      <c r="G1124" s="4">
        <v>1</v>
      </c>
    </row>
    <row r="1125" spans="2:7" ht="15" hidden="1" customHeight="1" x14ac:dyDescent="0.4">
      <c r="B1125" s="4" t="s">
        <v>34</v>
      </c>
      <c r="C1125" s="4" t="s">
        <v>72</v>
      </c>
      <c r="D1125" s="4">
        <v>3</v>
      </c>
      <c r="E1125" s="4">
        <v>1</v>
      </c>
      <c r="F1125" s="4">
        <v>1</v>
      </c>
      <c r="G1125" s="4">
        <v>1</v>
      </c>
    </row>
    <row r="1126" spans="2:7" ht="15" hidden="1" customHeight="1" x14ac:dyDescent="0.4">
      <c r="B1126" s="4" t="s">
        <v>35</v>
      </c>
      <c r="C1126" s="4" t="s">
        <v>72</v>
      </c>
      <c r="D1126" s="4">
        <v>3</v>
      </c>
      <c r="E1126" s="4">
        <v>1</v>
      </c>
      <c r="F1126" s="4">
        <v>1</v>
      </c>
      <c r="G1126" s="4">
        <v>1</v>
      </c>
    </row>
    <row r="1127" spans="2:7" ht="15" hidden="1" customHeight="1" x14ac:dyDescent="0.4">
      <c r="B1127" s="4" t="s">
        <v>36</v>
      </c>
      <c r="C1127" s="4" t="s">
        <v>72</v>
      </c>
      <c r="D1127" s="4">
        <v>3</v>
      </c>
      <c r="E1127" s="4">
        <v>1</v>
      </c>
      <c r="F1127" s="4">
        <v>1</v>
      </c>
      <c r="G1127" s="4">
        <v>1</v>
      </c>
    </row>
    <row r="1128" spans="2:7" ht="15" hidden="1" customHeight="1" x14ac:dyDescent="0.4">
      <c r="B1128" s="4" t="s">
        <v>37</v>
      </c>
      <c r="C1128" s="4" t="s">
        <v>72</v>
      </c>
      <c r="D1128" s="4">
        <v>3</v>
      </c>
      <c r="E1128" s="4">
        <v>1</v>
      </c>
      <c r="F1128" s="4">
        <v>1</v>
      </c>
      <c r="G1128" s="4">
        <v>1</v>
      </c>
    </row>
    <row r="1129" spans="2:7" ht="15" hidden="1" customHeight="1" x14ac:dyDescent="0.4">
      <c r="B1129" s="4" t="s">
        <v>38</v>
      </c>
      <c r="C1129" s="4" t="s">
        <v>72</v>
      </c>
      <c r="D1129" s="4">
        <v>3</v>
      </c>
      <c r="E1129" s="4">
        <v>1</v>
      </c>
      <c r="F1129" s="4">
        <v>1</v>
      </c>
      <c r="G1129" s="4">
        <v>1</v>
      </c>
    </row>
    <row r="1130" spans="2:7" ht="15" hidden="1" customHeight="1" x14ac:dyDescent="0.4">
      <c r="B1130" s="4" t="s">
        <v>43</v>
      </c>
      <c r="C1130" s="4" t="s">
        <v>72</v>
      </c>
      <c r="D1130" s="4">
        <v>3</v>
      </c>
      <c r="E1130" s="4">
        <v>1</v>
      </c>
      <c r="F1130" s="4">
        <v>1</v>
      </c>
      <c r="G1130" s="4">
        <v>1</v>
      </c>
    </row>
    <row r="1131" spans="2:7" ht="15" hidden="1" customHeight="1" x14ac:dyDescent="0.4">
      <c r="B1131" s="4" t="s">
        <v>39</v>
      </c>
      <c r="C1131" s="4" t="s">
        <v>73</v>
      </c>
      <c r="D1131" s="4">
        <v>4</v>
      </c>
      <c r="E1131" s="4">
        <v>1</v>
      </c>
      <c r="F1131" s="4">
        <v>1</v>
      </c>
      <c r="G1131" s="4">
        <v>1</v>
      </c>
    </row>
    <row r="1132" spans="2:7" ht="15" hidden="1" customHeight="1" x14ac:dyDescent="0.4">
      <c r="B1132" s="4" t="s">
        <v>44</v>
      </c>
      <c r="C1132" s="4" t="s">
        <v>73</v>
      </c>
      <c r="D1132" s="4">
        <v>4</v>
      </c>
      <c r="E1132" s="4">
        <v>1</v>
      </c>
      <c r="F1132" s="4">
        <v>1</v>
      </c>
      <c r="G1132" s="4">
        <v>1</v>
      </c>
    </row>
    <row r="1133" spans="2:7" ht="15" hidden="1" customHeight="1" x14ac:dyDescent="0.4">
      <c r="B1133" s="4" t="s">
        <v>40</v>
      </c>
      <c r="C1133" s="4" t="s">
        <v>73</v>
      </c>
      <c r="D1133" s="4">
        <v>4</v>
      </c>
      <c r="E1133" s="4">
        <v>1</v>
      </c>
      <c r="F1133" s="4">
        <v>1</v>
      </c>
      <c r="G1133" s="4">
        <v>1</v>
      </c>
    </row>
    <row r="1134" spans="2:7" ht="15" hidden="1" customHeight="1" x14ac:dyDescent="0.4">
      <c r="B1134" s="4" t="s">
        <v>41</v>
      </c>
      <c r="C1134" s="4" t="s">
        <v>73</v>
      </c>
      <c r="D1134" s="4">
        <v>4</v>
      </c>
      <c r="E1134" s="4">
        <v>1</v>
      </c>
      <c r="F1134" s="4">
        <v>1</v>
      </c>
      <c r="G1134" s="4">
        <v>1</v>
      </c>
    </row>
    <row r="1135" spans="2:7" ht="15" hidden="1" customHeight="1" x14ac:dyDescent="0.4">
      <c r="B1135" s="4" t="s">
        <v>42</v>
      </c>
      <c r="C1135" s="4" t="s">
        <v>74</v>
      </c>
      <c r="D1135" s="4">
        <v>5</v>
      </c>
      <c r="E1135" s="4">
        <v>1</v>
      </c>
      <c r="F1135" s="4">
        <v>1</v>
      </c>
      <c r="G1135" s="4">
        <v>1</v>
      </c>
    </row>
    <row r="1136" spans="2:7" ht="15" hidden="1" customHeight="1" x14ac:dyDescent="0.4">
      <c r="B1136" s="4" t="s">
        <v>45</v>
      </c>
      <c r="C1136" s="4" t="s">
        <v>74</v>
      </c>
      <c r="D1136" s="4">
        <v>5</v>
      </c>
      <c r="E1136" s="4">
        <v>1</v>
      </c>
      <c r="F1136" s="4">
        <v>1</v>
      </c>
      <c r="G1136" s="4">
        <v>1</v>
      </c>
    </row>
    <row r="1137" spans="2:7" ht="15" hidden="1" customHeight="1" x14ac:dyDescent="0.4">
      <c r="B1137" s="4" t="s">
        <v>46</v>
      </c>
      <c r="C1137" s="4" t="s">
        <v>74</v>
      </c>
      <c r="D1137" s="4">
        <v>5</v>
      </c>
      <c r="E1137" s="4">
        <v>1</v>
      </c>
      <c r="F1137" s="4">
        <v>1</v>
      </c>
      <c r="G1137" s="4">
        <v>1</v>
      </c>
    </row>
    <row r="1138" spans="2:7" ht="15" hidden="1" customHeight="1" x14ac:dyDescent="0.4">
      <c r="B1138" s="4" t="s">
        <v>47</v>
      </c>
      <c r="C1138" s="4" t="s">
        <v>74</v>
      </c>
      <c r="D1138" s="4">
        <v>5</v>
      </c>
      <c r="E1138" s="4">
        <v>1</v>
      </c>
      <c r="F1138" s="4">
        <v>1</v>
      </c>
      <c r="G1138" s="4">
        <v>1</v>
      </c>
    </row>
    <row r="1139" spans="2:7" ht="15" hidden="1" customHeight="1" x14ac:dyDescent="0.4">
      <c r="B1139" s="4" t="s">
        <v>48</v>
      </c>
      <c r="C1139" s="4" t="s">
        <v>74</v>
      </c>
      <c r="D1139" s="4">
        <v>5</v>
      </c>
      <c r="E1139" s="4">
        <v>1</v>
      </c>
      <c r="F1139" s="4">
        <v>1</v>
      </c>
      <c r="G1139" s="4">
        <v>1</v>
      </c>
    </row>
    <row r="1140" spans="2:7" ht="15" hidden="1" customHeight="1" x14ac:dyDescent="0.4">
      <c r="B1140" s="4" t="s">
        <v>49</v>
      </c>
      <c r="C1140" s="4" t="s">
        <v>75</v>
      </c>
      <c r="D1140" s="4">
        <v>6</v>
      </c>
      <c r="E1140" s="4">
        <v>1</v>
      </c>
      <c r="F1140" s="4">
        <v>1</v>
      </c>
      <c r="G1140" s="4">
        <v>1</v>
      </c>
    </row>
    <row r="1141" spans="2:7" ht="15" hidden="1" customHeight="1" x14ac:dyDescent="0.4">
      <c r="B1141" s="4" t="s">
        <v>50</v>
      </c>
      <c r="C1141" s="4" t="s">
        <v>75</v>
      </c>
      <c r="D1141" s="4">
        <v>6</v>
      </c>
      <c r="E1141" s="4">
        <v>1</v>
      </c>
      <c r="F1141" s="4">
        <v>1</v>
      </c>
      <c r="G1141" s="4">
        <v>1</v>
      </c>
    </row>
    <row r="1142" spans="2:7" ht="15" hidden="1" customHeight="1" x14ac:dyDescent="0.4">
      <c r="B1142" s="4" t="s">
        <v>51</v>
      </c>
      <c r="C1142" s="4" t="s">
        <v>75</v>
      </c>
      <c r="D1142" s="4">
        <v>6</v>
      </c>
      <c r="E1142" s="4">
        <v>1</v>
      </c>
      <c r="F1142" s="4">
        <v>1</v>
      </c>
      <c r="G1142" s="4">
        <v>1</v>
      </c>
    </row>
    <row r="1143" spans="2:7" ht="15" hidden="1" customHeight="1" x14ac:dyDescent="0.4">
      <c r="B1143" s="4" t="s">
        <v>52</v>
      </c>
      <c r="C1143" s="4" t="s">
        <v>75</v>
      </c>
      <c r="D1143" s="4">
        <v>6</v>
      </c>
      <c r="E1143" s="4">
        <v>1</v>
      </c>
      <c r="F1143" s="4">
        <v>1</v>
      </c>
      <c r="G1143" s="4">
        <v>1</v>
      </c>
    </row>
    <row r="1144" spans="2:7" ht="15" hidden="1" customHeight="1" x14ac:dyDescent="0.4">
      <c r="B1144" s="4" t="s">
        <v>53</v>
      </c>
      <c r="C1144" s="4" t="s">
        <v>75</v>
      </c>
      <c r="D1144" s="4">
        <v>6</v>
      </c>
      <c r="E1144" s="4">
        <v>1</v>
      </c>
      <c r="F1144" s="4">
        <v>1</v>
      </c>
      <c r="G1144" s="4">
        <v>1</v>
      </c>
    </row>
    <row r="1145" spans="2:7" ht="15" hidden="1" customHeight="1" x14ac:dyDescent="0.4">
      <c r="B1145" s="4" t="s">
        <v>54</v>
      </c>
      <c r="C1145" s="4" t="s">
        <v>75</v>
      </c>
      <c r="D1145" s="4">
        <v>6</v>
      </c>
      <c r="E1145" s="4">
        <v>1</v>
      </c>
      <c r="F1145" s="4">
        <v>1</v>
      </c>
      <c r="G1145" s="4">
        <v>1</v>
      </c>
    </row>
    <row r="1146" spans="2:7" ht="15" hidden="1" customHeight="1" x14ac:dyDescent="0.4">
      <c r="B1146" s="4" t="s">
        <v>55</v>
      </c>
      <c r="C1146" s="4" t="s">
        <v>76</v>
      </c>
      <c r="D1146" s="4">
        <v>7</v>
      </c>
      <c r="E1146" s="4">
        <v>1</v>
      </c>
      <c r="F1146" s="4">
        <v>1</v>
      </c>
      <c r="G1146" s="4">
        <v>1</v>
      </c>
    </row>
    <row r="1147" spans="2:7" ht="15" hidden="1" customHeight="1" x14ac:dyDescent="0.4">
      <c r="B1147" s="4" t="s">
        <v>56</v>
      </c>
      <c r="C1147" s="4" t="s">
        <v>76</v>
      </c>
      <c r="D1147" s="4">
        <v>7</v>
      </c>
      <c r="E1147" s="4">
        <v>1</v>
      </c>
      <c r="F1147" s="4">
        <v>1</v>
      </c>
      <c r="G1147" s="4">
        <v>1</v>
      </c>
    </row>
    <row r="1148" spans="2:7" ht="15" hidden="1" customHeight="1" x14ac:dyDescent="0.4">
      <c r="B1148" s="4" t="s">
        <v>57</v>
      </c>
      <c r="C1148" s="4" t="s">
        <v>76</v>
      </c>
      <c r="D1148" s="4">
        <v>7</v>
      </c>
      <c r="E1148" s="4">
        <v>1</v>
      </c>
      <c r="F1148" s="4">
        <v>1</v>
      </c>
      <c r="G1148" s="4">
        <v>1</v>
      </c>
    </row>
    <row r="1149" spans="2:7" ht="15" hidden="1" customHeight="1" x14ac:dyDescent="0.4">
      <c r="B1149" s="4" t="s">
        <v>58</v>
      </c>
      <c r="C1149" s="4" t="s">
        <v>76</v>
      </c>
      <c r="D1149" s="4">
        <v>7</v>
      </c>
      <c r="E1149" s="4">
        <v>1</v>
      </c>
      <c r="F1149" s="4">
        <v>1</v>
      </c>
      <c r="G1149" s="4">
        <v>1</v>
      </c>
    </row>
    <row r="1150" spans="2:7" ht="15" hidden="1" customHeight="1" x14ac:dyDescent="0.4">
      <c r="B1150" s="4" t="s">
        <v>59</v>
      </c>
      <c r="C1150" s="4" t="s">
        <v>76</v>
      </c>
      <c r="D1150" s="4">
        <v>7</v>
      </c>
      <c r="E1150" s="4">
        <v>1</v>
      </c>
      <c r="F1150" s="4">
        <v>1</v>
      </c>
      <c r="G1150" s="4">
        <v>1</v>
      </c>
    </row>
    <row r="1151" spans="2:7" ht="15" hidden="1" customHeight="1" x14ac:dyDescent="0.4">
      <c r="B1151" s="4" t="s">
        <v>60</v>
      </c>
      <c r="C1151" s="4" t="s">
        <v>77</v>
      </c>
      <c r="D1151" s="4">
        <v>8</v>
      </c>
      <c r="E1151" s="4">
        <v>1</v>
      </c>
      <c r="F1151" s="4">
        <v>1</v>
      </c>
      <c r="G1151" s="4">
        <v>1</v>
      </c>
    </row>
    <row r="1152" spans="2:7" ht="15" hidden="1" customHeight="1" x14ac:dyDescent="0.4">
      <c r="B1152" s="4" t="s">
        <v>61</v>
      </c>
      <c r="C1152" s="4" t="s">
        <v>77</v>
      </c>
      <c r="D1152" s="4">
        <v>8</v>
      </c>
      <c r="E1152" s="4">
        <v>1</v>
      </c>
      <c r="F1152" s="4">
        <v>1</v>
      </c>
      <c r="G1152" s="4">
        <v>1</v>
      </c>
    </row>
    <row r="1153" spans="1:14" ht="15" hidden="1" customHeight="1" x14ac:dyDescent="0.4">
      <c r="B1153" s="4" t="s">
        <v>62</v>
      </c>
      <c r="C1153" s="4" t="s">
        <v>77</v>
      </c>
      <c r="D1153" s="4">
        <v>8</v>
      </c>
      <c r="E1153" s="4">
        <v>1</v>
      </c>
      <c r="F1153" s="4">
        <v>1</v>
      </c>
      <c r="G1153" s="4">
        <v>1</v>
      </c>
    </row>
    <row r="1154" spans="1:14" ht="15" hidden="1" customHeight="1" x14ac:dyDescent="0.4">
      <c r="B1154" s="4" t="s">
        <v>63</v>
      </c>
      <c r="C1154" s="4" t="s">
        <v>77</v>
      </c>
      <c r="D1154" s="4">
        <v>8</v>
      </c>
      <c r="E1154" s="4">
        <v>1</v>
      </c>
      <c r="F1154" s="4">
        <v>1</v>
      </c>
      <c r="G1154" s="4">
        <v>1</v>
      </c>
    </row>
    <row r="1155" spans="1:14" ht="15" hidden="1" customHeight="1" x14ac:dyDescent="0.4">
      <c r="B1155" s="4" t="s">
        <v>64</v>
      </c>
      <c r="C1155" s="4" t="s">
        <v>78</v>
      </c>
      <c r="D1155" s="4">
        <v>9</v>
      </c>
      <c r="E1155" s="4">
        <v>1</v>
      </c>
      <c r="F1155" s="4">
        <v>1</v>
      </c>
      <c r="G1155" s="4">
        <v>1</v>
      </c>
    </row>
    <row r="1156" spans="1:14" ht="15" hidden="1" customHeight="1" x14ac:dyDescent="0.4">
      <c r="B1156" s="4" t="s">
        <v>65</v>
      </c>
      <c r="C1156" s="4" t="s">
        <v>78</v>
      </c>
      <c r="D1156" s="4">
        <v>9</v>
      </c>
      <c r="E1156" s="4">
        <v>1</v>
      </c>
      <c r="F1156" s="4">
        <v>1</v>
      </c>
      <c r="G1156" s="4">
        <v>1</v>
      </c>
    </row>
    <row r="1157" spans="1:14" ht="15" hidden="1" customHeight="1" x14ac:dyDescent="0.4">
      <c r="B1157" s="4" t="s">
        <v>66</v>
      </c>
      <c r="C1157" s="4" t="s">
        <v>78</v>
      </c>
      <c r="D1157" s="4">
        <v>9</v>
      </c>
      <c r="E1157" s="4">
        <v>1</v>
      </c>
      <c r="F1157" s="4">
        <v>1</v>
      </c>
      <c r="G1157" s="4">
        <v>1</v>
      </c>
    </row>
    <row r="1158" spans="1:14" ht="15" hidden="1" customHeight="1" x14ac:dyDescent="0.4">
      <c r="B1158" s="4" t="s">
        <v>67</v>
      </c>
      <c r="C1158" s="4" t="s">
        <v>78</v>
      </c>
      <c r="D1158" s="4">
        <v>9</v>
      </c>
      <c r="E1158" s="4">
        <v>1</v>
      </c>
      <c r="F1158" s="4">
        <v>1</v>
      </c>
      <c r="G1158" s="4">
        <v>1</v>
      </c>
    </row>
    <row r="1159" spans="1:14" ht="15" hidden="1" customHeight="1" x14ac:dyDescent="0.4">
      <c r="B1159" s="4" t="s">
        <v>68</v>
      </c>
      <c r="C1159" s="4" t="s">
        <v>78</v>
      </c>
      <c r="D1159" s="4">
        <v>9</v>
      </c>
      <c r="E1159" s="4">
        <v>1</v>
      </c>
      <c r="F1159" s="4">
        <v>1</v>
      </c>
      <c r="G1159" s="4">
        <v>1</v>
      </c>
    </row>
    <row r="1160" spans="1:14" ht="15" hidden="1" customHeight="1" x14ac:dyDescent="0.4">
      <c r="B1160" s="4" t="s">
        <v>69</v>
      </c>
      <c r="C1160" s="4" t="s">
        <v>78</v>
      </c>
      <c r="D1160" s="4">
        <v>9</v>
      </c>
      <c r="E1160" s="4">
        <v>1</v>
      </c>
      <c r="F1160" s="4">
        <v>1</v>
      </c>
      <c r="G1160" s="4">
        <v>1</v>
      </c>
    </row>
    <row r="1161" spans="1:14" ht="15" hidden="1" customHeight="1" x14ac:dyDescent="0.4">
      <c r="B1161" s="4" t="s">
        <v>70</v>
      </c>
      <c r="C1161" s="4" t="s">
        <v>78</v>
      </c>
      <c r="D1161" s="4">
        <v>9</v>
      </c>
      <c r="E1161" s="4">
        <v>1</v>
      </c>
      <c r="F1161" s="4">
        <v>1</v>
      </c>
      <c r="G1161" s="4">
        <v>1</v>
      </c>
    </row>
    <row r="1162" spans="1:14" ht="15" hidden="1" customHeight="1" x14ac:dyDescent="0.4">
      <c r="B1162" s="4" t="s">
        <v>71</v>
      </c>
      <c r="C1162" s="4" t="s">
        <v>79</v>
      </c>
      <c r="D1162" s="4">
        <v>10</v>
      </c>
      <c r="E1162" s="4">
        <v>10</v>
      </c>
      <c r="F1162" s="4">
        <v>10</v>
      </c>
      <c r="G1162" s="4">
        <v>10</v>
      </c>
    </row>
    <row r="1163" spans="1:14" ht="21" customHeight="1" x14ac:dyDescent="0.4"/>
    <row r="1164" spans="1:14" ht="24" customHeight="1" x14ac:dyDescent="0.4">
      <c r="A1164" s="247" t="s">
        <v>271</v>
      </c>
      <c r="B1164" s="247"/>
    </row>
    <row r="1165" spans="1:14" ht="21.75" customHeight="1" x14ac:dyDescent="0.4">
      <c r="A1165" s="194"/>
      <c r="B1165" s="224" t="s">
        <v>265</v>
      </c>
      <c r="C1165" s="254" t="s">
        <v>274</v>
      </c>
      <c r="D1165" s="254" t="s">
        <v>274</v>
      </c>
      <c r="E1165" s="254" t="s">
        <v>274</v>
      </c>
      <c r="F1165" s="254" t="s">
        <v>262</v>
      </c>
      <c r="G1165" s="254" t="s">
        <v>262</v>
      </c>
      <c r="H1165" s="254" t="s">
        <v>262</v>
      </c>
      <c r="I1165" s="254" t="s">
        <v>262</v>
      </c>
      <c r="J1165" s="254" t="s">
        <v>262</v>
      </c>
      <c r="K1165" s="254" t="s">
        <v>262</v>
      </c>
      <c r="L1165" s="254" t="s">
        <v>262</v>
      </c>
      <c r="M1165" s="23"/>
      <c r="N1165" s="23"/>
    </row>
    <row r="1166" spans="1:14" ht="18.75" customHeight="1" x14ac:dyDescent="0.4">
      <c r="A1166" s="195"/>
      <c r="B1166" s="196" t="s">
        <v>269</v>
      </c>
      <c r="C1166" s="203">
        <f>C1</f>
        <v>1</v>
      </c>
      <c r="D1166" s="203">
        <f t="shared" ref="D1166:L1166" si="180">D1</f>
        <v>2</v>
      </c>
      <c r="E1166" s="203">
        <f t="shared" si="180"/>
        <v>3</v>
      </c>
      <c r="F1166" s="203">
        <f t="shared" si="180"/>
        <v>4</v>
      </c>
      <c r="G1166" s="203">
        <f t="shared" si="180"/>
        <v>5</v>
      </c>
      <c r="H1166" s="203">
        <f t="shared" si="180"/>
        <v>6</v>
      </c>
      <c r="I1166" s="203">
        <f t="shared" si="180"/>
        <v>7</v>
      </c>
      <c r="J1166" s="203">
        <f t="shared" si="180"/>
        <v>8</v>
      </c>
      <c r="K1166" s="203">
        <f t="shared" si="180"/>
        <v>9</v>
      </c>
      <c r="L1166" s="203">
        <f t="shared" si="180"/>
        <v>10</v>
      </c>
      <c r="M1166" s="23"/>
      <c r="N1166" s="23"/>
    </row>
    <row r="1167" spans="1:14" ht="18.75" customHeight="1" x14ac:dyDescent="0.4">
      <c r="A1167" s="248" t="s">
        <v>248</v>
      </c>
      <c r="B1167" s="197" t="s">
        <v>213</v>
      </c>
      <c r="C1167" s="204" t="e">
        <f>ROUND(C1187/C$1205,2)</f>
        <v>#VALUE!</v>
      </c>
      <c r="D1167" s="204" t="e">
        <f>ROUND(D1187/D$1205,2)</f>
        <v>#VALUE!</v>
      </c>
      <c r="E1167" s="204" t="e">
        <f>ROUND(E1187/E$1205,2)</f>
        <v>#VALUE!</v>
      </c>
      <c r="F1167" s="204" t="e">
        <f>ROUND(F1187/F$1205,2)</f>
        <v>#VALUE!</v>
      </c>
      <c r="G1167" s="204" t="e">
        <f t="shared" ref="G1167:I1167" si="181">ROUND(G1187/G$1205,2)</f>
        <v>#VALUE!</v>
      </c>
      <c r="H1167" s="204" t="e">
        <f t="shared" si="181"/>
        <v>#VALUE!</v>
      </c>
      <c r="I1167" s="204" t="e">
        <f t="shared" si="181"/>
        <v>#VALUE!</v>
      </c>
      <c r="J1167" s="204" t="e">
        <f>ROUND(J1187/J$1205,2)</f>
        <v>#VALUE!</v>
      </c>
      <c r="K1167" s="204" t="e">
        <f>ROUND(K1187/K$1205,2)</f>
        <v>#VALUE!</v>
      </c>
      <c r="L1167" s="204" t="e">
        <f t="shared" ref="L1167" si="182">ROUND(L1187/L$1205,2)</f>
        <v>#VALUE!</v>
      </c>
      <c r="M1167" s="193"/>
      <c r="N1167" s="193"/>
    </row>
    <row r="1168" spans="1:14" ht="18.75" customHeight="1" x14ac:dyDescent="0.4">
      <c r="A1168" s="248"/>
      <c r="B1168" s="197" t="s">
        <v>214</v>
      </c>
      <c r="C1168" s="204" t="e">
        <f>ROUND(C1188/C$1205,3)</f>
        <v>#VALUE!</v>
      </c>
      <c r="D1168" s="204" t="e">
        <f>ROUND(D1188/D$1205,3)</f>
        <v>#VALUE!</v>
      </c>
      <c r="E1168" s="204" t="e">
        <f>ROUND(E1188/E$1205,3)</f>
        <v>#VALUE!</v>
      </c>
      <c r="F1168" s="204" t="e">
        <f>ROUND(F1188/F$1205,3)</f>
        <v>#VALUE!</v>
      </c>
      <c r="G1168" s="204" t="e">
        <f t="shared" ref="G1168:I1168" si="183">ROUND(G1188/G$1205,3)</f>
        <v>#VALUE!</v>
      </c>
      <c r="H1168" s="204" t="e">
        <f t="shared" si="183"/>
        <v>#VALUE!</v>
      </c>
      <c r="I1168" s="204" t="e">
        <f t="shared" si="183"/>
        <v>#VALUE!</v>
      </c>
      <c r="J1168" s="204" t="e">
        <f>ROUND(J1188/J$1205,3)</f>
        <v>#VALUE!</v>
      </c>
      <c r="K1168" s="204" t="e">
        <f>ROUND(K1188/K$1205,3)</f>
        <v>#VALUE!</v>
      </c>
      <c r="L1168" s="204" t="e">
        <f t="shared" ref="L1168" si="184">ROUND(L1188/L$1205,3)</f>
        <v>#VALUE!</v>
      </c>
      <c r="M1168" s="193"/>
      <c r="N1168" s="193"/>
    </row>
    <row r="1169" spans="1:14" ht="18.75" customHeight="1" x14ac:dyDescent="0.4">
      <c r="A1169" s="248"/>
      <c r="B1169" s="197" t="s">
        <v>215</v>
      </c>
      <c r="C1169" s="204" t="e">
        <f>ROUND(C1189/C$1205,2)</f>
        <v>#VALUE!</v>
      </c>
      <c r="D1169" s="204" t="e">
        <f>ROUND(D1189/D$1205,2)</f>
        <v>#VALUE!</v>
      </c>
      <c r="E1169" s="204" t="e">
        <f>ROUND(E1189/E$1205,2)</f>
        <v>#VALUE!</v>
      </c>
      <c r="F1169" s="204" t="e">
        <f>ROUND(F1189/F$1205,2)</f>
        <v>#VALUE!</v>
      </c>
      <c r="G1169" s="204" t="e">
        <f t="shared" ref="G1169:I1169" si="185">ROUND(G1189/G$1205,2)</f>
        <v>#VALUE!</v>
      </c>
      <c r="H1169" s="204" t="e">
        <f t="shared" si="185"/>
        <v>#VALUE!</v>
      </c>
      <c r="I1169" s="204" t="e">
        <f t="shared" si="185"/>
        <v>#VALUE!</v>
      </c>
      <c r="J1169" s="204" t="e">
        <f>ROUND(J1189/J$1205,2)</f>
        <v>#VALUE!</v>
      </c>
      <c r="K1169" s="204" t="e">
        <f>ROUND(K1189/K$1205,2)</f>
        <v>#VALUE!</v>
      </c>
      <c r="L1169" s="204" t="e">
        <f t="shared" ref="L1169" si="186">ROUND(L1189/L$1205,2)</f>
        <v>#VALUE!</v>
      </c>
      <c r="M1169" s="193"/>
      <c r="N1169" s="193"/>
    </row>
    <row r="1170" spans="1:14" ht="18.75" customHeight="1" x14ac:dyDescent="0.4">
      <c r="A1170" s="248"/>
      <c r="B1170" s="198" t="s">
        <v>216</v>
      </c>
      <c r="C1170" s="204" t="e">
        <f>ROUND(C1190/C$1205,3)</f>
        <v>#VALUE!</v>
      </c>
      <c r="D1170" s="204" t="e">
        <f>ROUND(D1190/D$1205,3)</f>
        <v>#VALUE!</v>
      </c>
      <c r="E1170" s="204" t="e">
        <f>ROUND(E1190/E$1205,3)</f>
        <v>#VALUE!</v>
      </c>
      <c r="F1170" s="204" t="e">
        <f>ROUND(F1190/F$1205,3)</f>
        <v>#VALUE!</v>
      </c>
      <c r="G1170" s="204" t="e">
        <f t="shared" ref="G1170:I1170" si="187">ROUND(G1190/G$1205,3)</f>
        <v>#VALUE!</v>
      </c>
      <c r="H1170" s="204" t="e">
        <f t="shared" si="187"/>
        <v>#VALUE!</v>
      </c>
      <c r="I1170" s="204" t="e">
        <f t="shared" si="187"/>
        <v>#VALUE!</v>
      </c>
      <c r="J1170" s="204" t="e">
        <f>ROUND(J1190/J$1205,3)</f>
        <v>#VALUE!</v>
      </c>
      <c r="K1170" s="204" t="e">
        <f>ROUND(K1190/K$1205,3)</f>
        <v>#VALUE!</v>
      </c>
      <c r="L1170" s="204" t="e">
        <f t="shared" ref="L1170" si="188">ROUND(L1190/L$1205,3)</f>
        <v>#VALUE!</v>
      </c>
      <c r="M1170" s="193"/>
      <c r="N1170" s="193"/>
    </row>
    <row r="1171" spans="1:14" ht="18.75" customHeight="1" x14ac:dyDescent="0.4">
      <c r="A1171" s="248"/>
      <c r="B1171" s="198" t="s">
        <v>217</v>
      </c>
      <c r="C1171" s="204" t="e">
        <f t="shared" ref="C1171:F1175" si="189">ROUND(C1191/C$1205,2)</f>
        <v>#VALUE!</v>
      </c>
      <c r="D1171" s="204" t="e">
        <f t="shared" si="189"/>
        <v>#VALUE!</v>
      </c>
      <c r="E1171" s="204" t="e">
        <f t="shared" si="189"/>
        <v>#VALUE!</v>
      </c>
      <c r="F1171" s="204" t="e">
        <f t="shared" si="189"/>
        <v>#VALUE!</v>
      </c>
      <c r="G1171" s="204" t="e">
        <f t="shared" ref="G1171:I1171" si="190">ROUND(G1191/G$1205,2)</f>
        <v>#VALUE!</v>
      </c>
      <c r="H1171" s="204" t="e">
        <f t="shared" si="190"/>
        <v>#VALUE!</v>
      </c>
      <c r="I1171" s="204" t="e">
        <f t="shared" si="190"/>
        <v>#VALUE!</v>
      </c>
      <c r="J1171" s="204" t="e">
        <f t="shared" ref="J1171:K1175" si="191">ROUND(J1191/J$1205,2)</f>
        <v>#VALUE!</v>
      </c>
      <c r="K1171" s="204" t="e">
        <f t="shared" si="191"/>
        <v>#VALUE!</v>
      </c>
      <c r="L1171" s="204" t="e">
        <f t="shared" ref="L1171" si="192">ROUND(L1191/L$1205,2)</f>
        <v>#VALUE!</v>
      </c>
      <c r="M1171" s="193"/>
      <c r="N1171" s="193"/>
    </row>
    <row r="1172" spans="1:14" ht="18.75" customHeight="1" x14ac:dyDescent="0.4">
      <c r="A1172" s="248"/>
      <c r="B1172" s="213" t="s">
        <v>218</v>
      </c>
      <c r="C1172" s="214" t="e">
        <f t="shared" si="189"/>
        <v>#VALUE!</v>
      </c>
      <c r="D1172" s="214" t="e">
        <f t="shared" si="189"/>
        <v>#VALUE!</v>
      </c>
      <c r="E1172" s="214" t="e">
        <f t="shared" si="189"/>
        <v>#VALUE!</v>
      </c>
      <c r="F1172" s="214" t="e">
        <f t="shared" si="189"/>
        <v>#VALUE!</v>
      </c>
      <c r="G1172" s="214" t="e">
        <f t="shared" ref="G1172:I1172" si="193">ROUND(G1192/G$1205,2)</f>
        <v>#VALUE!</v>
      </c>
      <c r="H1172" s="214" t="e">
        <f t="shared" si="193"/>
        <v>#VALUE!</v>
      </c>
      <c r="I1172" s="214" t="e">
        <f t="shared" si="193"/>
        <v>#VALUE!</v>
      </c>
      <c r="J1172" s="214" t="e">
        <f t="shared" si="191"/>
        <v>#VALUE!</v>
      </c>
      <c r="K1172" s="214" t="e">
        <f t="shared" si="191"/>
        <v>#VALUE!</v>
      </c>
      <c r="L1172" s="214" t="e">
        <f t="shared" ref="L1172" si="194">ROUND(L1192/L$1205,2)</f>
        <v>#VALUE!</v>
      </c>
      <c r="M1172" s="193"/>
      <c r="N1172" s="193"/>
    </row>
    <row r="1173" spans="1:14" ht="18.75" customHeight="1" x14ac:dyDescent="0.4">
      <c r="A1173" s="249"/>
      <c r="B1173" s="217" t="s">
        <v>219</v>
      </c>
      <c r="C1173" s="218" t="e">
        <f t="shared" si="189"/>
        <v>#VALUE!</v>
      </c>
      <c r="D1173" s="218" t="e">
        <f t="shared" si="189"/>
        <v>#VALUE!</v>
      </c>
      <c r="E1173" s="218" t="e">
        <f t="shared" si="189"/>
        <v>#VALUE!</v>
      </c>
      <c r="F1173" s="218" t="e">
        <f t="shared" si="189"/>
        <v>#VALUE!</v>
      </c>
      <c r="G1173" s="218" t="e">
        <f t="shared" ref="G1173:I1173" si="195">ROUND(G1193/G$1205,2)</f>
        <v>#VALUE!</v>
      </c>
      <c r="H1173" s="218" t="e">
        <f t="shared" si="195"/>
        <v>#VALUE!</v>
      </c>
      <c r="I1173" s="218" t="e">
        <f t="shared" si="195"/>
        <v>#VALUE!</v>
      </c>
      <c r="J1173" s="218" t="e">
        <f t="shared" si="191"/>
        <v>#VALUE!</v>
      </c>
      <c r="K1173" s="218" t="e">
        <f t="shared" si="191"/>
        <v>#VALUE!</v>
      </c>
      <c r="L1173" s="218" t="e">
        <f t="shared" ref="L1173" si="196">ROUND(L1193/L$1205,2)</f>
        <v>#VALUE!</v>
      </c>
      <c r="M1173" s="193"/>
      <c r="N1173" s="193"/>
    </row>
    <row r="1174" spans="1:14" ht="18.75" customHeight="1" x14ac:dyDescent="0.4">
      <c r="A1174" s="250" t="s">
        <v>247</v>
      </c>
      <c r="B1174" s="199" t="s">
        <v>193</v>
      </c>
      <c r="C1174" s="205" t="e">
        <f t="shared" si="189"/>
        <v>#VALUE!</v>
      </c>
      <c r="D1174" s="205" t="e">
        <f t="shared" si="189"/>
        <v>#VALUE!</v>
      </c>
      <c r="E1174" s="205" t="e">
        <f t="shared" si="189"/>
        <v>#VALUE!</v>
      </c>
      <c r="F1174" s="205" t="e">
        <f t="shared" si="189"/>
        <v>#VALUE!</v>
      </c>
      <c r="G1174" s="205" t="e">
        <f t="shared" ref="G1174:I1174" si="197">ROUND(G1194/G$1205,2)</f>
        <v>#VALUE!</v>
      </c>
      <c r="H1174" s="205" t="e">
        <f t="shared" si="197"/>
        <v>#VALUE!</v>
      </c>
      <c r="I1174" s="205" t="e">
        <f t="shared" si="197"/>
        <v>#VALUE!</v>
      </c>
      <c r="J1174" s="205" t="e">
        <f t="shared" si="191"/>
        <v>#VALUE!</v>
      </c>
      <c r="K1174" s="205" t="e">
        <f t="shared" si="191"/>
        <v>#VALUE!</v>
      </c>
      <c r="L1174" s="205" t="e">
        <f t="shared" ref="L1174" si="198">ROUND(L1194/L$1205,2)</f>
        <v>#VALUE!</v>
      </c>
      <c r="M1174" s="193"/>
      <c r="N1174" s="193"/>
    </row>
    <row r="1175" spans="1:14" ht="18.75" customHeight="1" x14ac:dyDescent="0.4">
      <c r="A1175" s="251"/>
      <c r="B1175" s="200" t="s">
        <v>211</v>
      </c>
      <c r="C1175" s="206" t="e">
        <f t="shared" si="189"/>
        <v>#VALUE!</v>
      </c>
      <c r="D1175" s="206" t="e">
        <f t="shared" si="189"/>
        <v>#VALUE!</v>
      </c>
      <c r="E1175" s="206" t="e">
        <f t="shared" si="189"/>
        <v>#VALUE!</v>
      </c>
      <c r="F1175" s="206" t="e">
        <f t="shared" si="189"/>
        <v>#VALUE!</v>
      </c>
      <c r="G1175" s="206" t="e">
        <f t="shared" ref="G1175:I1175" si="199">ROUND(G1195/G$1205,2)</f>
        <v>#VALUE!</v>
      </c>
      <c r="H1175" s="206" t="e">
        <f t="shared" si="199"/>
        <v>#VALUE!</v>
      </c>
      <c r="I1175" s="206" t="e">
        <f t="shared" si="199"/>
        <v>#VALUE!</v>
      </c>
      <c r="J1175" s="206" t="e">
        <f t="shared" si="191"/>
        <v>#VALUE!</v>
      </c>
      <c r="K1175" s="206" t="e">
        <f t="shared" si="191"/>
        <v>#VALUE!</v>
      </c>
      <c r="L1175" s="206" t="e">
        <f t="shared" ref="L1175" si="200">ROUND(L1195/L$1205,2)</f>
        <v>#VALUE!</v>
      </c>
      <c r="M1175" s="193"/>
      <c r="N1175" s="193"/>
    </row>
    <row r="1176" spans="1:14" ht="18.75" customHeight="1" x14ac:dyDescent="0.4">
      <c r="A1176" s="251"/>
      <c r="B1176" s="201" t="s">
        <v>195</v>
      </c>
      <c r="C1176" s="206" t="e">
        <f t="shared" ref="C1176:F1179" si="201">ROUND(C1196/C$1205,3)</f>
        <v>#VALUE!</v>
      </c>
      <c r="D1176" s="206" t="e">
        <f t="shared" si="201"/>
        <v>#VALUE!</v>
      </c>
      <c r="E1176" s="206" t="e">
        <f t="shared" si="201"/>
        <v>#VALUE!</v>
      </c>
      <c r="F1176" s="206" t="e">
        <f t="shared" si="201"/>
        <v>#VALUE!</v>
      </c>
      <c r="G1176" s="206" t="e">
        <f t="shared" ref="G1176:I1176" si="202">ROUND(G1196/G$1205,3)</f>
        <v>#VALUE!</v>
      </c>
      <c r="H1176" s="206" t="e">
        <f t="shared" si="202"/>
        <v>#VALUE!</v>
      </c>
      <c r="I1176" s="206" t="e">
        <f t="shared" si="202"/>
        <v>#VALUE!</v>
      </c>
      <c r="J1176" s="206" t="e">
        <f t="shared" ref="J1176:K1179" si="203">ROUND(J1196/J$1205,3)</f>
        <v>#VALUE!</v>
      </c>
      <c r="K1176" s="206" t="e">
        <f t="shared" si="203"/>
        <v>#VALUE!</v>
      </c>
      <c r="L1176" s="206" t="e">
        <f t="shared" ref="L1176" si="204">ROUND(L1196/L$1205,3)</f>
        <v>#VALUE!</v>
      </c>
      <c r="M1176" s="193"/>
      <c r="N1176" s="193"/>
    </row>
    <row r="1177" spans="1:14" ht="18.75" customHeight="1" x14ac:dyDescent="0.4">
      <c r="A1177" s="251"/>
      <c r="B1177" s="201" t="s">
        <v>196</v>
      </c>
      <c r="C1177" s="206" t="e">
        <f t="shared" si="201"/>
        <v>#VALUE!</v>
      </c>
      <c r="D1177" s="206" t="e">
        <f t="shared" si="201"/>
        <v>#VALUE!</v>
      </c>
      <c r="E1177" s="206" t="e">
        <f t="shared" si="201"/>
        <v>#VALUE!</v>
      </c>
      <c r="F1177" s="206" t="e">
        <f t="shared" si="201"/>
        <v>#VALUE!</v>
      </c>
      <c r="G1177" s="206" t="e">
        <f t="shared" ref="G1177:I1177" si="205">ROUND(G1197/G$1205,3)</f>
        <v>#VALUE!</v>
      </c>
      <c r="H1177" s="206" t="e">
        <f t="shared" si="205"/>
        <v>#VALUE!</v>
      </c>
      <c r="I1177" s="206" t="e">
        <f t="shared" si="205"/>
        <v>#VALUE!</v>
      </c>
      <c r="J1177" s="206" t="e">
        <f t="shared" si="203"/>
        <v>#VALUE!</v>
      </c>
      <c r="K1177" s="206" t="e">
        <f t="shared" si="203"/>
        <v>#VALUE!</v>
      </c>
      <c r="L1177" s="206" t="e">
        <f t="shared" ref="L1177" si="206">ROUND(L1197/L$1205,3)</f>
        <v>#VALUE!</v>
      </c>
      <c r="M1177" s="193"/>
      <c r="N1177" s="193"/>
    </row>
    <row r="1178" spans="1:14" ht="18.75" customHeight="1" x14ac:dyDescent="0.4">
      <c r="A1178" s="251"/>
      <c r="B1178" s="201" t="s">
        <v>197</v>
      </c>
      <c r="C1178" s="206" t="e">
        <f t="shared" si="201"/>
        <v>#VALUE!</v>
      </c>
      <c r="D1178" s="206" t="e">
        <f t="shared" si="201"/>
        <v>#VALUE!</v>
      </c>
      <c r="E1178" s="206" t="e">
        <f t="shared" si="201"/>
        <v>#VALUE!</v>
      </c>
      <c r="F1178" s="206" t="e">
        <f t="shared" si="201"/>
        <v>#VALUE!</v>
      </c>
      <c r="G1178" s="206" t="e">
        <f t="shared" ref="G1178:I1178" si="207">ROUND(G1198/G$1205,3)</f>
        <v>#VALUE!</v>
      </c>
      <c r="H1178" s="206" t="e">
        <f t="shared" si="207"/>
        <v>#VALUE!</v>
      </c>
      <c r="I1178" s="206" t="e">
        <f t="shared" si="207"/>
        <v>#VALUE!</v>
      </c>
      <c r="J1178" s="206" t="e">
        <f t="shared" si="203"/>
        <v>#VALUE!</v>
      </c>
      <c r="K1178" s="206" t="e">
        <f t="shared" si="203"/>
        <v>#VALUE!</v>
      </c>
      <c r="L1178" s="206" t="e">
        <f t="shared" ref="L1178" si="208">ROUND(L1198/L$1205,3)</f>
        <v>#VALUE!</v>
      </c>
      <c r="M1178" s="193"/>
      <c r="N1178" s="193"/>
    </row>
    <row r="1179" spans="1:14" ht="18.75" customHeight="1" x14ac:dyDescent="0.4">
      <c r="A1179" s="251"/>
      <c r="B1179" s="201" t="s">
        <v>199</v>
      </c>
      <c r="C1179" s="206" t="e">
        <f t="shared" si="201"/>
        <v>#VALUE!</v>
      </c>
      <c r="D1179" s="206" t="e">
        <f t="shared" si="201"/>
        <v>#VALUE!</v>
      </c>
      <c r="E1179" s="206" t="e">
        <f t="shared" si="201"/>
        <v>#VALUE!</v>
      </c>
      <c r="F1179" s="206" t="e">
        <f t="shared" si="201"/>
        <v>#VALUE!</v>
      </c>
      <c r="G1179" s="206" t="e">
        <f t="shared" ref="G1179:I1179" si="209">ROUND(G1199/G$1205,3)</f>
        <v>#VALUE!</v>
      </c>
      <c r="H1179" s="206" t="e">
        <f t="shared" si="209"/>
        <v>#VALUE!</v>
      </c>
      <c r="I1179" s="206" t="e">
        <f t="shared" si="209"/>
        <v>#VALUE!</v>
      </c>
      <c r="J1179" s="206" t="e">
        <f t="shared" si="203"/>
        <v>#VALUE!</v>
      </c>
      <c r="K1179" s="206" t="e">
        <f t="shared" si="203"/>
        <v>#VALUE!</v>
      </c>
      <c r="L1179" s="206" t="e">
        <f t="shared" ref="L1179" si="210">ROUND(L1199/L$1205,3)</f>
        <v>#VALUE!</v>
      </c>
      <c r="M1179" s="193"/>
      <c r="N1179" s="193"/>
    </row>
    <row r="1180" spans="1:14" ht="18.75" customHeight="1" x14ac:dyDescent="0.4">
      <c r="A1180" s="251"/>
      <c r="B1180" s="201" t="s">
        <v>200</v>
      </c>
      <c r="C1180" s="206" t="e">
        <f>ROUND(C1200/C$1205,2)</f>
        <v>#VALUE!</v>
      </c>
      <c r="D1180" s="206" t="e">
        <f>ROUND(D1200/D$1205,2)</f>
        <v>#VALUE!</v>
      </c>
      <c r="E1180" s="206" t="e">
        <f>ROUND(E1200/E$1205,2)</f>
        <v>#VALUE!</v>
      </c>
      <c r="F1180" s="206" t="e">
        <f>ROUND(F1200/F$1205,2)</f>
        <v>#VALUE!</v>
      </c>
      <c r="G1180" s="206" t="e">
        <f t="shared" ref="G1180:I1180" si="211">ROUND(G1200/G$1205,2)</f>
        <v>#VALUE!</v>
      </c>
      <c r="H1180" s="206" t="e">
        <f t="shared" si="211"/>
        <v>#VALUE!</v>
      </c>
      <c r="I1180" s="206" t="e">
        <f t="shared" si="211"/>
        <v>#VALUE!</v>
      </c>
      <c r="J1180" s="206" t="e">
        <f>ROUND(J1200/J$1205,2)</f>
        <v>#VALUE!</v>
      </c>
      <c r="K1180" s="206" t="e">
        <f>ROUND(K1200/K$1205,2)</f>
        <v>#VALUE!</v>
      </c>
      <c r="L1180" s="206" t="e">
        <f t="shared" ref="L1180" si="212">ROUND(L1200/L$1205,2)</f>
        <v>#VALUE!</v>
      </c>
      <c r="M1180" s="193"/>
      <c r="N1180" s="193"/>
    </row>
    <row r="1181" spans="1:14" ht="18.75" customHeight="1" x14ac:dyDescent="0.4">
      <c r="A1181" s="251"/>
      <c r="B1181" s="201" t="s">
        <v>210</v>
      </c>
      <c r="C1181" s="206" t="e">
        <f>ROUND(C1201/C$1205,3)</f>
        <v>#VALUE!</v>
      </c>
      <c r="D1181" s="206" t="e">
        <f>ROUND(D1201/D$1205,3)</f>
        <v>#VALUE!</v>
      </c>
      <c r="E1181" s="206" t="e">
        <f>ROUND(E1201/E$1205,3)</f>
        <v>#VALUE!</v>
      </c>
      <c r="F1181" s="206" t="e">
        <f>ROUND(F1201/F$1205,3)</f>
        <v>#VALUE!</v>
      </c>
      <c r="G1181" s="206" t="e">
        <f t="shared" ref="G1181:I1181" si="213">ROUND(G1201/G$1205,3)</f>
        <v>#VALUE!</v>
      </c>
      <c r="H1181" s="206" t="e">
        <f t="shared" si="213"/>
        <v>#VALUE!</v>
      </c>
      <c r="I1181" s="206" t="e">
        <f t="shared" si="213"/>
        <v>#VALUE!</v>
      </c>
      <c r="J1181" s="206" t="e">
        <f>ROUND(J1201/J$1205,3)</f>
        <v>#VALUE!</v>
      </c>
      <c r="K1181" s="206" t="e">
        <f>ROUND(K1201/K$1205,3)</f>
        <v>#VALUE!</v>
      </c>
      <c r="L1181" s="206" t="e">
        <f t="shared" ref="L1181" si="214">ROUND(L1201/L$1205,3)</f>
        <v>#VALUE!</v>
      </c>
      <c r="M1181" s="193"/>
      <c r="N1181" s="193"/>
    </row>
    <row r="1182" spans="1:14" ht="18.75" customHeight="1" x14ac:dyDescent="0.4">
      <c r="A1182" s="251"/>
      <c r="B1182" s="201" t="s">
        <v>202</v>
      </c>
      <c r="C1182" s="206" t="e">
        <f t="shared" ref="C1182:F1184" si="215">ROUND(C1202/C$1205,2)</f>
        <v>#VALUE!</v>
      </c>
      <c r="D1182" s="206" t="e">
        <f t="shared" si="215"/>
        <v>#VALUE!</v>
      </c>
      <c r="E1182" s="206" t="e">
        <f t="shared" si="215"/>
        <v>#VALUE!</v>
      </c>
      <c r="F1182" s="206" t="e">
        <f t="shared" si="215"/>
        <v>#VALUE!</v>
      </c>
      <c r="G1182" s="206" t="e">
        <f t="shared" ref="G1182:I1182" si="216">ROUND(G1202/G$1205,2)</f>
        <v>#VALUE!</v>
      </c>
      <c r="H1182" s="206" t="e">
        <f t="shared" si="216"/>
        <v>#VALUE!</v>
      </c>
      <c r="I1182" s="206" t="e">
        <f t="shared" si="216"/>
        <v>#VALUE!</v>
      </c>
      <c r="J1182" s="206" t="e">
        <f t="shared" ref="J1182:K1184" si="217">ROUND(J1202/J$1205,2)</f>
        <v>#VALUE!</v>
      </c>
      <c r="K1182" s="206" t="e">
        <f t="shared" si="217"/>
        <v>#VALUE!</v>
      </c>
      <c r="L1182" s="206" t="e">
        <f t="shared" ref="L1182" si="218">ROUND(L1202/L$1205,2)</f>
        <v>#VALUE!</v>
      </c>
      <c r="M1182" s="193"/>
      <c r="N1182" s="193"/>
    </row>
    <row r="1183" spans="1:14" ht="18.75" customHeight="1" x14ac:dyDescent="0.4">
      <c r="A1183" s="251"/>
      <c r="B1183" s="215" t="s">
        <v>212</v>
      </c>
      <c r="C1183" s="216" t="e">
        <f t="shared" si="215"/>
        <v>#VALUE!</v>
      </c>
      <c r="D1183" s="216" t="e">
        <f t="shared" si="215"/>
        <v>#VALUE!</v>
      </c>
      <c r="E1183" s="216" t="e">
        <f t="shared" si="215"/>
        <v>#VALUE!</v>
      </c>
      <c r="F1183" s="216" t="e">
        <f t="shared" si="215"/>
        <v>#VALUE!</v>
      </c>
      <c r="G1183" s="216" t="e">
        <f t="shared" ref="G1183:I1183" si="219">ROUND(G1203/G$1205,2)</f>
        <v>#VALUE!</v>
      </c>
      <c r="H1183" s="216" t="e">
        <f t="shared" si="219"/>
        <v>#VALUE!</v>
      </c>
      <c r="I1183" s="216" t="e">
        <f t="shared" si="219"/>
        <v>#VALUE!</v>
      </c>
      <c r="J1183" s="216" t="e">
        <f t="shared" si="217"/>
        <v>#VALUE!</v>
      </c>
      <c r="K1183" s="216" t="e">
        <f t="shared" si="217"/>
        <v>#VALUE!</v>
      </c>
      <c r="L1183" s="216" t="e">
        <f t="shared" ref="L1183" si="220">ROUND(L1203/L$1205,2)</f>
        <v>#VALUE!</v>
      </c>
      <c r="M1183" s="193"/>
      <c r="N1183" s="193"/>
    </row>
    <row r="1184" spans="1:14" ht="18.75" customHeight="1" x14ac:dyDescent="0.4">
      <c r="A1184" s="252"/>
      <c r="B1184" s="219" t="s">
        <v>251</v>
      </c>
      <c r="C1184" s="220" t="e">
        <f t="shared" si="215"/>
        <v>#VALUE!</v>
      </c>
      <c r="D1184" s="220" t="e">
        <f t="shared" si="215"/>
        <v>#VALUE!</v>
      </c>
      <c r="E1184" s="220" t="e">
        <f t="shared" si="215"/>
        <v>#VALUE!</v>
      </c>
      <c r="F1184" s="220" t="e">
        <f t="shared" si="215"/>
        <v>#VALUE!</v>
      </c>
      <c r="G1184" s="220" t="e">
        <f t="shared" ref="G1184:I1184" si="221">ROUND(G1204/G$1205,2)</f>
        <v>#VALUE!</v>
      </c>
      <c r="H1184" s="220" t="e">
        <f t="shared" si="221"/>
        <v>#VALUE!</v>
      </c>
      <c r="I1184" s="220" t="e">
        <f t="shared" si="221"/>
        <v>#VALUE!</v>
      </c>
      <c r="J1184" s="220" t="e">
        <f t="shared" si="217"/>
        <v>#VALUE!</v>
      </c>
      <c r="K1184" s="220" t="e">
        <f t="shared" si="217"/>
        <v>#VALUE!</v>
      </c>
      <c r="L1184" s="220" t="e">
        <f t="shared" ref="L1184" si="222">ROUND(L1204/L$1205,2)</f>
        <v>#VALUE!</v>
      </c>
      <c r="M1184" s="193"/>
      <c r="N1184" s="193"/>
    </row>
    <row r="1185" spans="1:14" ht="18.75" customHeight="1" x14ac:dyDescent="0.4">
      <c r="A1185" s="245" t="s">
        <v>266</v>
      </c>
      <c r="B1185" s="246"/>
      <c r="C1185" s="207" t="e">
        <f>+C1184+C1173</f>
        <v>#VALUE!</v>
      </c>
      <c r="D1185" s="207" t="e">
        <f t="shared" ref="D1185:F1185" si="223">+D1184+D1173</f>
        <v>#VALUE!</v>
      </c>
      <c r="E1185" s="207" t="e">
        <f t="shared" si="223"/>
        <v>#VALUE!</v>
      </c>
      <c r="F1185" s="207" t="e">
        <f t="shared" si="223"/>
        <v>#VALUE!</v>
      </c>
      <c r="G1185" s="207" t="e">
        <f t="shared" ref="G1185" si="224">+G1184+G1173</f>
        <v>#VALUE!</v>
      </c>
      <c r="H1185" s="207" t="e">
        <f t="shared" ref="H1185" si="225">+H1184+H1173</f>
        <v>#VALUE!</v>
      </c>
      <c r="I1185" s="207" t="e">
        <f t="shared" ref="I1185" si="226">+I1184+I1173</f>
        <v>#VALUE!</v>
      </c>
      <c r="J1185" s="207" t="e">
        <f t="shared" ref="J1185" si="227">+J1184+J1173</f>
        <v>#VALUE!</v>
      </c>
      <c r="K1185" s="207" t="e">
        <f t="shared" ref="K1185" si="228">+K1184+K1173</f>
        <v>#VALUE!</v>
      </c>
      <c r="L1185" s="207" t="e">
        <f t="shared" ref="L1185" si="229">+L1184+L1173</f>
        <v>#VALUE!</v>
      </c>
      <c r="M1185" s="193"/>
      <c r="N1185" s="193"/>
    </row>
    <row r="1186" spans="1:14" ht="24" customHeight="1" x14ac:dyDescent="0.4">
      <c r="A1186" s="192" t="s">
        <v>272</v>
      </c>
      <c r="B1186" s="192"/>
      <c r="D1186" s="23"/>
      <c r="E1186" s="23"/>
      <c r="F1186" s="23"/>
      <c r="G1186" s="23"/>
      <c r="K1186" s="23"/>
      <c r="L1186" s="23"/>
      <c r="M1186" s="23"/>
      <c r="N1186" s="23"/>
    </row>
    <row r="1187" spans="1:14" ht="18.75" customHeight="1" x14ac:dyDescent="0.4">
      <c r="A1187" s="253" t="s">
        <v>248</v>
      </c>
      <c r="B1187" s="202" t="s">
        <v>213</v>
      </c>
      <c r="C1187" s="208" t="e">
        <f t="shared" ref="C1187:L1187" si="230">IF(C$19="小型車",$E$1275,IF(C$19="中型車",$H$1275,IF(C$19="大型車",$K$1275,IF(C$19="トレーラー",$N$1275))))*C$1215*IF(C$1165="距離制運賃",C$1218*2,C$1220)</f>
        <v>#VALUE!</v>
      </c>
      <c r="D1187" s="208" t="e">
        <f t="shared" si="230"/>
        <v>#VALUE!</v>
      </c>
      <c r="E1187" s="208" t="e">
        <f t="shared" si="230"/>
        <v>#VALUE!</v>
      </c>
      <c r="F1187" s="208" t="e">
        <f t="shared" si="230"/>
        <v>#VALUE!</v>
      </c>
      <c r="G1187" s="208" t="e">
        <f t="shared" si="230"/>
        <v>#VALUE!</v>
      </c>
      <c r="H1187" s="208" t="e">
        <f t="shared" si="230"/>
        <v>#VALUE!</v>
      </c>
      <c r="I1187" s="208" t="e">
        <f t="shared" si="230"/>
        <v>#VALUE!</v>
      </c>
      <c r="J1187" s="208" t="e">
        <f t="shared" si="230"/>
        <v>#VALUE!</v>
      </c>
      <c r="K1187" s="208" t="e">
        <f t="shared" si="230"/>
        <v>#VALUE!</v>
      </c>
      <c r="L1187" s="208" t="e">
        <f t="shared" si="230"/>
        <v>#VALUE!</v>
      </c>
      <c r="M1187" s="189"/>
      <c r="N1187" s="189"/>
    </row>
    <row r="1188" spans="1:14" ht="18.75" customHeight="1" x14ac:dyDescent="0.4">
      <c r="A1188" s="248"/>
      <c r="B1188" s="197" t="s">
        <v>214</v>
      </c>
      <c r="C1188" s="209" t="e">
        <f t="shared" ref="C1188:L1188" si="231">IF(C$19="小型車",$E$1276,IF(C$19="中型車",$H$1276,IF(C$19="大型車",$K$1276,IF(C$19="トレーラー",$N$1276))))*C$1215*IF(C$1165="距離制運賃",C$1218*2,C$1220)</f>
        <v>#VALUE!</v>
      </c>
      <c r="D1188" s="209" t="e">
        <f t="shared" si="231"/>
        <v>#VALUE!</v>
      </c>
      <c r="E1188" s="209" t="e">
        <f t="shared" si="231"/>
        <v>#VALUE!</v>
      </c>
      <c r="F1188" s="209" t="e">
        <f t="shared" si="231"/>
        <v>#VALUE!</v>
      </c>
      <c r="G1188" s="209" t="e">
        <f t="shared" si="231"/>
        <v>#VALUE!</v>
      </c>
      <c r="H1188" s="209" t="e">
        <f t="shared" si="231"/>
        <v>#VALUE!</v>
      </c>
      <c r="I1188" s="209" t="e">
        <f t="shared" si="231"/>
        <v>#VALUE!</v>
      </c>
      <c r="J1188" s="209" t="e">
        <f t="shared" si="231"/>
        <v>#VALUE!</v>
      </c>
      <c r="K1188" s="209" t="e">
        <f t="shared" si="231"/>
        <v>#VALUE!</v>
      </c>
      <c r="L1188" s="209" t="e">
        <f t="shared" si="231"/>
        <v>#VALUE!</v>
      </c>
      <c r="M1188" s="189"/>
      <c r="N1188" s="189"/>
    </row>
    <row r="1189" spans="1:14" ht="18.75" customHeight="1" x14ac:dyDescent="0.4">
      <c r="A1189" s="248"/>
      <c r="B1189" s="197" t="s">
        <v>215</v>
      </c>
      <c r="C1189" s="209" t="e">
        <f t="shared" ref="C1189:L1189" si="232">IF(C$19="小型車",$E$1277,IF(C$19="中型車",$H$1277,IF(C$19="大型車",$K$1277,IF(C$19="トレーラー",$N$1277))))*C$1215*IF(C$1165="距離制運賃",C$1218*2,C$1220)</f>
        <v>#VALUE!</v>
      </c>
      <c r="D1189" s="209" t="e">
        <f t="shared" si="232"/>
        <v>#VALUE!</v>
      </c>
      <c r="E1189" s="209" t="e">
        <f t="shared" si="232"/>
        <v>#VALUE!</v>
      </c>
      <c r="F1189" s="209" t="e">
        <f t="shared" si="232"/>
        <v>#VALUE!</v>
      </c>
      <c r="G1189" s="209" t="e">
        <f t="shared" si="232"/>
        <v>#VALUE!</v>
      </c>
      <c r="H1189" s="209" t="e">
        <f t="shared" si="232"/>
        <v>#VALUE!</v>
      </c>
      <c r="I1189" s="209" t="e">
        <f t="shared" si="232"/>
        <v>#VALUE!</v>
      </c>
      <c r="J1189" s="209" t="e">
        <f t="shared" si="232"/>
        <v>#VALUE!</v>
      </c>
      <c r="K1189" s="209" t="e">
        <f t="shared" si="232"/>
        <v>#VALUE!</v>
      </c>
      <c r="L1189" s="209" t="e">
        <f t="shared" si="232"/>
        <v>#VALUE!</v>
      </c>
      <c r="M1189" s="189"/>
      <c r="N1189" s="189"/>
    </row>
    <row r="1190" spans="1:14" ht="18.75" customHeight="1" x14ac:dyDescent="0.4">
      <c r="A1190" s="248"/>
      <c r="B1190" s="198" t="s">
        <v>216</v>
      </c>
      <c r="C1190" s="209" t="e">
        <f t="shared" ref="C1190:L1190" si="233">IF(C$19="小型車",$E$1278,IF(C$19="中型車",$H$1278,IF(C$19="大型車",$K$1278,IF(C$19="トレーラー",$N$1278))))*C$1215*IF(C$1165="距離制運賃",C$1218*2,C$1220)</f>
        <v>#VALUE!</v>
      </c>
      <c r="D1190" s="209" t="e">
        <f t="shared" si="233"/>
        <v>#VALUE!</v>
      </c>
      <c r="E1190" s="209" t="e">
        <f t="shared" si="233"/>
        <v>#VALUE!</v>
      </c>
      <c r="F1190" s="209" t="e">
        <f t="shared" si="233"/>
        <v>#VALUE!</v>
      </c>
      <c r="G1190" s="209" t="e">
        <f t="shared" si="233"/>
        <v>#VALUE!</v>
      </c>
      <c r="H1190" s="209" t="e">
        <f t="shared" si="233"/>
        <v>#VALUE!</v>
      </c>
      <c r="I1190" s="209" t="e">
        <f t="shared" si="233"/>
        <v>#VALUE!</v>
      </c>
      <c r="J1190" s="209" t="e">
        <f t="shared" si="233"/>
        <v>#VALUE!</v>
      </c>
      <c r="K1190" s="209" t="e">
        <f t="shared" si="233"/>
        <v>#VALUE!</v>
      </c>
      <c r="L1190" s="209" t="e">
        <f t="shared" si="233"/>
        <v>#VALUE!</v>
      </c>
      <c r="M1190" s="189"/>
      <c r="N1190" s="189"/>
    </row>
    <row r="1191" spans="1:14" ht="18.75" customHeight="1" x14ac:dyDescent="0.4">
      <c r="A1191" s="248"/>
      <c r="B1191" s="198" t="s">
        <v>217</v>
      </c>
      <c r="C1191" s="209" t="e">
        <f t="shared" ref="C1191:L1191" si="234">IF(C$19="小型車",$E$1279,IF(C$19="中型車",$H$1279,IF(C$19="大型車",$K$1279,IF(C$19="トレーラー",$N$1279))))*C$1215*IF(C$1165="距離制運賃",C$1218*2,C$1220)</f>
        <v>#VALUE!</v>
      </c>
      <c r="D1191" s="209" t="e">
        <f t="shared" si="234"/>
        <v>#VALUE!</v>
      </c>
      <c r="E1191" s="209" t="e">
        <f t="shared" si="234"/>
        <v>#VALUE!</v>
      </c>
      <c r="F1191" s="209" t="e">
        <f t="shared" si="234"/>
        <v>#VALUE!</v>
      </c>
      <c r="G1191" s="209" t="e">
        <f t="shared" si="234"/>
        <v>#VALUE!</v>
      </c>
      <c r="H1191" s="209" t="e">
        <f t="shared" si="234"/>
        <v>#VALUE!</v>
      </c>
      <c r="I1191" s="209" t="e">
        <f t="shared" si="234"/>
        <v>#VALUE!</v>
      </c>
      <c r="J1191" s="209" t="e">
        <f t="shared" si="234"/>
        <v>#VALUE!</v>
      </c>
      <c r="K1191" s="209" t="e">
        <f t="shared" si="234"/>
        <v>#VALUE!</v>
      </c>
      <c r="L1191" s="209" t="e">
        <f t="shared" si="234"/>
        <v>#VALUE!</v>
      </c>
      <c r="M1191" s="189"/>
      <c r="N1191" s="189"/>
    </row>
    <row r="1192" spans="1:14" ht="18.75" customHeight="1" x14ac:dyDescent="0.4">
      <c r="A1192" s="248"/>
      <c r="B1192" s="213" t="s">
        <v>218</v>
      </c>
      <c r="C1192" s="222" t="e">
        <f t="shared" ref="C1192:L1192" si="235">IF(C$19="小型車",$E$1280,IF(C$19="中型車",$H$1280,IF(C$19="大型車",$K$1280,IF(C$19="トレーラー",$N$1280))))*C$1215*IF(C$1165="距離制運賃",C$1218*2,C$1220)</f>
        <v>#VALUE!</v>
      </c>
      <c r="D1192" s="222" t="e">
        <f t="shared" si="235"/>
        <v>#VALUE!</v>
      </c>
      <c r="E1192" s="222" t="e">
        <f t="shared" si="235"/>
        <v>#VALUE!</v>
      </c>
      <c r="F1192" s="222" t="e">
        <f t="shared" si="235"/>
        <v>#VALUE!</v>
      </c>
      <c r="G1192" s="222" t="e">
        <f t="shared" si="235"/>
        <v>#VALUE!</v>
      </c>
      <c r="H1192" s="222" t="e">
        <f t="shared" si="235"/>
        <v>#VALUE!</v>
      </c>
      <c r="I1192" s="222" t="e">
        <f t="shared" si="235"/>
        <v>#VALUE!</v>
      </c>
      <c r="J1192" s="222" t="e">
        <f t="shared" si="235"/>
        <v>#VALUE!</v>
      </c>
      <c r="K1192" s="222" t="e">
        <f t="shared" si="235"/>
        <v>#VALUE!</v>
      </c>
      <c r="L1192" s="222" t="e">
        <f t="shared" si="235"/>
        <v>#VALUE!</v>
      </c>
      <c r="M1192" s="189"/>
      <c r="N1192" s="189"/>
    </row>
    <row r="1193" spans="1:14" ht="18.75" customHeight="1" x14ac:dyDescent="0.4">
      <c r="A1193" s="249"/>
      <c r="B1193" s="217" t="s">
        <v>219</v>
      </c>
      <c r="C1193" s="223" t="e">
        <f>SUM(C1187:C1192)</f>
        <v>#VALUE!</v>
      </c>
      <c r="D1193" s="223" t="e">
        <f>SUM(D1187:D1192)</f>
        <v>#VALUE!</v>
      </c>
      <c r="E1193" s="223" t="e">
        <f>SUM(E1187:E1192)</f>
        <v>#VALUE!</v>
      </c>
      <c r="F1193" s="223" t="e">
        <f>SUM(F1187:F1192)</f>
        <v>#VALUE!</v>
      </c>
      <c r="G1193" s="223" t="e">
        <f t="shared" ref="G1193:I1193" si="236">SUM(G1187:G1192)</f>
        <v>#VALUE!</v>
      </c>
      <c r="H1193" s="223" t="e">
        <f t="shared" si="236"/>
        <v>#VALUE!</v>
      </c>
      <c r="I1193" s="223" t="e">
        <f t="shared" si="236"/>
        <v>#VALUE!</v>
      </c>
      <c r="J1193" s="223" t="e">
        <f>SUM(J1187:J1192)</f>
        <v>#VALUE!</v>
      </c>
      <c r="K1193" s="223" t="e">
        <f>SUM(K1187:K1192)</f>
        <v>#VALUE!</v>
      </c>
      <c r="L1193" s="223" t="e">
        <f t="shared" ref="L1193" si="237">SUM(L1187:L1192)</f>
        <v>#VALUE!</v>
      </c>
      <c r="M1193" s="32"/>
      <c r="N1193" s="32"/>
    </row>
    <row r="1194" spans="1:14" ht="18.75" customHeight="1" x14ac:dyDescent="0.4">
      <c r="A1194" s="250" t="s">
        <v>247</v>
      </c>
      <c r="B1194" s="199" t="s">
        <v>193</v>
      </c>
      <c r="C1194" s="210" t="e">
        <f t="shared" ref="C1194:L1194" si="238">IF(C$19="小型車",$E$1261,IF(C$19="中型車",$H$1261,IF(C$19="大型車",$K$1261,IF(C$19="トレーラー",$N$1261))))*C$1224</f>
        <v>#VALUE!</v>
      </c>
      <c r="D1194" s="210" t="e">
        <f t="shared" si="238"/>
        <v>#VALUE!</v>
      </c>
      <c r="E1194" s="210" t="e">
        <f t="shared" si="238"/>
        <v>#VALUE!</v>
      </c>
      <c r="F1194" s="210" t="e">
        <f t="shared" si="238"/>
        <v>#VALUE!</v>
      </c>
      <c r="G1194" s="210" t="e">
        <f t="shared" si="238"/>
        <v>#VALUE!</v>
      </c>
      <c r="H1194" s="210" t="e">
        <f t="shared" si="238"/>
        <v>#VALUE!</v>
      </c>
      <c r="I1194" s="210" t="e">
        <f t="shared" si="238"/>
        <v>#VALUE!</v>
      </c>
      <c r="J1194" s="210" t="e">
        <f t="shared" si="238"/>
        <v>#VALUE!</v>
      </c>
      <c r="K1194" s="210" t="e">
        <f t="shared" si="238"/>
        <v>#VALUE!</v>
      </c>
      <c r="L1194" s="210" t="e">
        <f t="shared" si="238"/>
        <v>#VALUE!</v>
      </c>
      <c r="M1194" s="189"/>
      <c r="N1194" s="189"/>
    </row>
    <row r="1195" spans="1:14" ht="18.75" customHeight="1" x14ac:dyDescent="0.4">
      <c r="A1195" s="251"/>
      <c r="B1195" s="200" t="s">
        <v>211</v>
      </c>
      <c r="C1195" s="211" t="e">
        <f t="shared" ref="C1195:L1195" si="239">IF(C$19="小型車",$E$1262,IF(C$19="中型車",$H$1262,IF(C$19="大型車",$K$1262,IF(C$19="トレーラー",$N$1262))))*C$1224</f>
        <v>#VALUE!</v>
      </c>
      <c r="D1195" s="211" t="e">
        <f t="shared" si="239"/>
        <v>#VALUE!</v>
      </c>
      <c r="E1195" s="211" t="e">
        <f t="shared" si="239"/>
        <v>#VALUE!</v>
      </c>
      <c r="F1195" s="211" t="e">
        <f t="shared" si="239"/>
        <v>#VALUE!</v>
      </c>
      <c r="G1195" s="211" t="e">
        <f t="shared" si="239"/>
        <v>#VALUE!</v>
      </c>
      <c r="H1195" s="211" t="e">
        <f t="shared" si="239"/>
        <v>#VALUE!</v>
      </c>
      <c r="I1195" s="211" t="e">
        <f t="shared" si="239"/>
        <v>#VALUE!</v>
      </c>
      <c r="J1195" s="211" t="e">
        <f t="shared" si="239"/>
        <v>#VALUE!</v>
      </c>
      <c r="K1195" s="211" t="e">
        <f t="shared" si="239"/>
        <v>#VALUE!</v>
      </c>
      <c r="L1195" s="211" t="e">
        <f t="shared" si="239"/>
        <v>#VALUE!</v>
      </c>
      <c r="M1195" s="189"/>
      <c r="N1195" s="189"/>
    </row>
    <row r="1196" spans="1:14" ht="18.75" customHeight="1" x14ac:dyDescent="0.4">
      <c r="A1196" s="251"/>
      <c r="B1196" s="201" t="s">
        <v>195</v>
      </c>
      <c r="C1196" s="211" t="e">
        <f t="shared" ref="C1196:L1196" si="240">IF(C$19="小型車",$E$1263,IF(C$19="中型車",$H$1263,IF(C$19="大型車",$K$1263,IF(C$19="トレーラー",$N$1263))))*C$1224</f>
        <v>#VALUE!</v>
      </c>
      <c r="D1196" s="211" t="e">
        <f t="shared" si="240"/>
        <v>#VALUE!</v>
      </c>
      <c r="E1196" s="211" t="e">
        <f t="shared" si="240"/>
        <v>#VALUE!</v>
      </c>
      <c r="F1196" s="211" t="e">
        <f t="shared" si="240"/>
        <v>#VALUE!</v>
      </c>
      <c r="G1196" s="211" t="e">
        <f t="shared" si="240"/>
        <v>#VALUE!</v>
      </c>
      <c r="H1196" s="211" t="e">
        <f t="shared" si="240"/>
        <v>#VALUE!</v>
      </c>
      <c r="I1196" s="211" t="e">
        <f t="shared" si="240"/>
        <v>#VALUE!</v>
      </c>
      <c r="J1196" s="211" t="e">
        <f t="shared" si="240"/>
        <v>#VALUE!</v>
      </c>
      <c r="K1196" s="211" t="e">
        <f t="shared" si="240"/>
        <v>#VALUE!</v>
      </c>
      <c r="L1196" s="211" t="e">
        <f t="shared" si="240"/>
        <v>#VALUE!</v>
      </c>
      <c r="M1196" s="189"/>
      <c r="N1196" s="189"/>
    </row>
    <row r="1197" spans="1:14" ht="18.75" customHeight="1" x14ac:dyDescent="0.4">
      <c r="A1197" s="251"/>
      <c r="B1197" s="201" t="s">
        <v>196</v>
      </c>
      <c r="C1197" s="211" t="e">
        <f t="shared" ref="C1197:L1197" si="241">IF(C$19="小型車",$E$1264,IF(C$19="中型車",$H$1264,IF(C$19="大型車",$K$1264,IF(C$19="トレーラー",$N$1264))))*C$1224</f>
        <v>#VALUE!</v>
      </c>
      <c r="D1197" s="211" t="e">
        <f t="shared" si="241"/>
        <v>#VALUE!</v>
      </c>
      <c r="E1197" s="211" t="e">
        <f t="shared" si="241"/>
        <v>#VALUE!</v>
      </c>
      <c r="F1197" s="211" t="e">
        <f t="shared" si="241"/>
        <v>#VALUE!</v>
      </c>
      <c r="G1197" s="211" t="e">
        <f t="shared" si="241"/>
        <v>#VALUE!</v>
      </c>
      <c r="H1197" s="211" t="e">
        <f t="shared" si="241"/>
        <v>#VALUE!</v>
      </c>
      <c r="I1197" s="211" t="e">
        <f t="shared" si="241"/>
        <v>#VALUE!</v>
      </c>
      <c r="J1197" s="211" t="e">
        <f t="shared" si="241"/>
        <v>#VALUE!</v>
      </c>
      <c r="K1197" s="211" t="e">
        <f t="shared" si="241"/>
        <v>#VALUE!</v>
      </c>
      <c r="L1197" s="211" t="e">
        <f t="shared" si="241"/>
        <v>#VALUE!</v>
      </c>
      <c r="M1197" s="189"/>
      <c r="N1197" s="189"/>
    </row>
    <row r="1198" spans="1:14" ht="18.75" customHeight="1" x14ac:dyDescent="0.4">
      <c r="A1198" s="251"/>
      <c r="B1198" s="201" t="s">
        <v>197</v>
      </c>
      <c r="C1198" s="211" t="e">
        <f t="shared" ref="C1198:L1198" si="242">IF(C$19="小型車",$E$1265,IF(C$19="中型車",$H$1265,IF(C$19="大型車",$K$1265,IF(C$19="トレーラー",$N$1265))))*C$1224</f>
        <v>#VALUE!</v>
      </c>
      <c r="D1198" s="211" t="e">
        <f t="shared" si="242"/>
        <v>#VALUE!</v>
      </c>
      <c r="E1198" s="211" t="e">
        <f t="shared" si="242"/>
        <v>#VALUE!</v>
      </c>
      <c r="F1198" s="211" t="e">
        <f t="shared" si="242"/>
        <v>#VALUE!</v>
      </c>
      <c r="G1198" s="211" t="e">
        <f t="shared" si="242"/>
        <v>#VALUE!</v>
      </c>
      <c r="H1198" s="211" t="e">
        <f t="shared" si="242"/>
        <v>#VALUE!</v>
      </c>
      <c r="I1198" s="211" t="e">
        <f t="shared" si="242"/>
        <v>#VALUE!</v>
      </c>
      <c r="J1198" s="211" t="e">
        <f t="shared" si="242"/>
        <v>#VALUE!</v>
      </c>
      <c r="K1198" s="211" t="e">
        <f t="shared" si="242"/>
        <v>#VALUE!</v>
      </c>
      <c r="L1198" s="211" t="e">
        <f t="shared" si="242"/>
        <v>#VALUE!</v>
      </c>
      <c r="M1198" s="189"/>
      <c r="N1198" s="189"/>
    </row>
    <row r="1199" spans="1:14" ht="18.75" customHeight="1" x14ac:dyDescent="0.4">
      <c r="A1199" s="251"/>
      <c r="B1199" s="201" t="s">
        <v>199</v>
      </c>
      <c r="C1199" s="211" t="e">
        <f t="shared" ref="C1199:L1199" si="243">IF(C$19="小型車",$E$1266,IF(C$19="中型車",$H$1266,IF(C$19="大型車",$K$1266,IF(C$19="トレーラー",$N$1266))))*C$1224</f>
        <v>#VALUE!</v>
      </c>
      <c r="D1199" s="211" t="e">
        <f t="shared" si="243"/>
        <v>#VALUE!</v>
      </c>
      <c r="E1199" s="211" t="e">
        <f t="shared" si="243"/>
        <v>#VALUE!</v>
      </c>
      <c r="F1199" s="211" t="e">
        <f t="shared" si="243"/>
        <v>#VALUE!</v>
      </c>
      <c r="G1199" s="211" t="e">
        <f t="shared" si="243"/>
        <v>#VALUE!</v>
      </c>
      <c r="H1199" s="211" t="e">
        <f t="shared" si="243"/>
        <v>#VALUE!</v>
      </c>
      <c r="I1199" s="211" t="e">
        <f t="shared" si="243"/>
        <v>#VALUE!</v>
      </c>
      <c r="J1199" s="211" t="e">
        <f t="shared" si="243"/>
        <v>#VALUE!</v>
      </c>
      <c r="K1199" s="211" t="e">
        <f t="shared" si="243"/>
        <v>#VALUE!</v>
      </c>
      <c r="L1199" s="211" t="e">
        <f t="shared" si="243"/>
        <v>#VALUE!</v>
      </c>
      <c r="M1199" s="189"/>
      <c r="N1199" s="189"/>
    </row>
    <row r="1200" spans="1:14" ht="18.75" customHeight="1" x14ac:dyDescent="0.4">
      <c r="A1200" s="251"/>
      <c r="B1200" s="201" t="s">
        <v>200</v>
      </c>
      <c r="C1200" s="211" t="e">
        <f t="shared" ref="C1200:L1200" si="244">IF(C$19="小型車",$E$1267,IF(C$19="中型車",$H$1267,IF(C$19="大型車",$K$1267,IF(C$19="トレーラー",$N$1267))))*C$1224</f>
        <v>#VALUE!</v>
      </c>
      <c r="D1200" s="211" t="e">
        <f t="shared" si="244"/>
        <v>#VALUE!</v>
      </c>
      <c r="E1200" s="211" t="e">
        <f t="shared" si="244"/>
        <v>#VALUE!</v>
      </c>
      <c r="F1200" s="211" t="e">
        <f t="shared" si="244"/>
        <v>#VALUE!</v>
      </c>
      <c r="G1200" s="211" t="e">
        <f t="shared" si="244"/>
        <v>#VALUE!</v>
      </c>
      <c r="H1200" s="211" t="e">
        <f t="shared" si="244"/>
        <v>#VALUE!</v>
      </c>
      <c r="I1200" s="211" t="e">
        <f t="shared" si="244"/>
        <v>#VALUE!</v>
      </c>
      <c r="J1200" s="211" t="e">
        <f t="shared" si="244"/>
        <v>#VALUE!</v>
      </c>
      <c r="K1200" s="211" t="e">
        <f t="shared" si="244"/>
        <v>#VALUE!</v>
      </c>
      <c r="L1200" s="211" t="e">
        <f t="shared" si="244"/>
        <v>#VALUE!</v>
      </c>
      <c r="M1200" s="189"/>
      <c r="N1200" s="189"/>
    </row>
    <row r="1201" spans="1:14" ht="18.75" customHeight="1" x14ac:dyDescent="0.4">
      <c r="A1201" s="251"/>
      <c r="B1201" s="201" t="s">
        <v>210</v>
      </c>
      <c r="C1201" s="211" t="e">
        <f t="shared" ref="C1201:L1201" si="245">IF(C$19="小型車",$E$1268,IF(C$19="中型車",$H$1268,IF(C$19="大型車",$K$1268,IF(C$19="トレーラー",$N$1268))))*C$1224</f>
        <v>#VALUE!</v>
      </c>
      <c r="D1201" s="211" t="e">
        <f t="shared" si="245"/>
        <v>#VALUE!</v>
      </c>
      <c r="E1201" s="211" t="e">
        <f t="shared" si="245"/>
        <v>#VALUE!</v>
      </c>
      <c r="F1201" s="211" t="e">
        <f t="shared" si="245"/>
        <v>#VALUE!</v>
      </c>
      <c r="G1201" s="211" t="e">
        <f t="shared" si="245"/>
        <v>#VALUE!</v>
      </c>
      <c r="H1201" s="211" t="e">
        <f t="shared" si="245"/>
        <v>#VALUE!</v>
      </c>
      <c r="I1201" s="211" t="e">
        <f t="shared" si="245"/>
        <v>#VALUE!</v>
      </c>
      <c r="J1201" s="211" t="e">
        <f t="shared" si="245"/>
        <v>#VALUE!</v>
      </c>
      <c r="K1201" s="211" t="e">
        <f t="shared" si="245"/>
        <v>#VALUE!</v>
      </c>
      <c r="L1201" s="211" t="e">
        <f t="shared" si="245"/>
        <v>#VALUE!</v>
      </c>
      <c r="M1201" s="189"/>
      <c r="N1201" s="189"/>
    </row>
    <row r="1202" spans="1:14" ht="18.75" customHeight="1" x14ac:dyDescent="0.4">
      <c r="A1202" s="251"/>
      <c r="B1202" s="201" t="s">
        <v>202</v>
      </c>
      <c r="C1202" s="211" t="e">
        <f t="shared" ref="C1202:L1202" si="246">IF(C$19="小型車",$E$1269,IF(C$19="中型車",$H$1269,IF(C$19="大型車",$K$1269,IF(C$19="トレーラー",$N$1269))))*C$1224</f>
        <v>#VALUE!</v>
      </c>
      <c r="D1202" s="211" t="e">
        <f t="shared" si="246"/>
        <v>#VALUE!</v>
      </c>
      <c r="E1202" s="211" t="e">
        <f t="shared" si="246"/>
        <v>#VALUE!</v>
      </c>
      <c r="F1202" s="211" t="e">
        <f t="shared" si="246"/>
        <v>#VALUE!</v>
      </c>
      <c r="G1202" s="211" t="e">
        <f t="shared" si="246"/>
        <v>#VALUE!</v>
      </c>
      <c r="H1202" s="211" t="e">
        <f t="shared" si="246"/>
        <v>#VALUE!</v>
      </c>
      <c r="I1202" s="211" t="e">
        <f t="shared" si="246"/>
        <v>#VALUE!</v>
      </c>
      <c r="J1202" s="211" t="e">
        <f t="shared" si="246"/>
        <v>#VALUE!</v>
      </c>
      <c r="K1202" s="211" t="e">
        <f t="shared" si="246"/>
        <v>#VALUE!</v>
      </c>
      <c r="L1202" s="211" t="e">
        <f t="shared" si="246"/>
        <v>#VALUE!</v>
      </c>
      <c r="M1202" s="189"/>
      <c r="N1202" s="189"/>
    </row>
    <row r="1203" spans="1:14" ht="18.75" customHeight="1" x14ac:dyDescent="0.4">
      <c r="A1203" s="251"/>
      <c r="B1203" s="215" t="s">
        <v>212</v>
      </c>
      <c r="C1203" s="221" t="e">
        <f t="shared" ref="C1203:L1203" si="247">IF(C$19="小型車",$E$1270,IF(C$19="中型車",$H$1270,IF(C$19="大型車",$K$1270,IF(C$19="トレーラー",$N$1270))))*C$1224</f>
        <v>#VALUE!</v>
      </c>
      <c r="D1203" s="221" t="e">
        <f t="shared" si="247"/>
        <v>#VALUE!</v>
      </c>
      <c r="E1203" s="221" t="e">
        <f t="shared" si="247"/>
        <v>#VALUE!</v>
      </c>
      <c r="F1203" s="221" t="e">
        <f t="shared" si="247"/>
        <v>#VALUE!</v>
      </c>
      <c r="G1203" s="221" t="e">
        <f t="shared" si="247"/>
        <v>#VALUE!</v>
      </c>
      <c r="H1203" s="221" t="e">
        <f t="shared" si="247"/>
        <v>#VALUE!</v>
      </c>
      <c r="I1203" s="221" t="e">
        <f t="shared" si="247"/>
        <v>#VALUE!</v>
      </c>
      <c r="J1203" s="221" t="e">
        <f t="shared" si="247"/>
        <v>#VALUE!</v>
      </c>
      <c r="K1203" s="221" t="e">
        <f t="shared" si="247"/>
        <v>#VALUE!</v>
      </c>
      <c r="L1203" s="221" t="e">
        <f t="shared" si="247"/>
        <v>#VALUE!</v>
      </c>
      <c r="M1203" s="189"/>
      <c r="N1203" s="189"/>
    </row>
    <row r="1204" spans="1:14" ht="18.75" customHeight="1" x14ac:dyDescent="0.4">
      <c r="A1204" s="252"/>
      <c r="B1204" s="219" t="s">
        <v>251</v>
      </c>
      <c r="C1204" s="70" t="e">
        <f>SUM(C1194:C1203)</f>
        <v>#VALUE!</v>
      </c>
      <c r="D1204" s="70" t="e">
        <f>SUM(D1194:D1203)</f>
        <v>#VALUE!</v>
      </c>
      <c r="E1204" s="70" t="e">
        <f>SUM(E1194:E1203)</f>
        <v>#VALUE!</v>
      </c>
      <c r="F1204" s="70" t="e">
        <f>SUM(F1194:F1203)</f>
        <v>#VALUE!</v>
      </c>
      <c r="G1204" s="70" t="e">
        <f t="shared" ref="G1204:I1204" si="248">SUM(G1194:G1203)</f>
        <v>#VALUE!</v>
      </c>
      <c r="H1204" s="70" t="e">
        <f t="shared" si="248"/>
        <v>#VALUE!</v>
      </c>
      <c r="I1204" s="70" t="e">
        <f t="shared" si="248"/>
        <v>#VALUE!</v>
      </c>
      <c r="J1204" s="70" t="e">
        <f>SUM(J1194:J1203)</f>
        <v>#VALUE!</v>
      </c>
      <c r="K1204" s="70" t="e">
        <f>SUM(K1194:K1203)</f>
        <v>#VALUE!</v>
      </c>
      <c r="L1204" s="70" t="e">
        <f t="shared" ref="L1204" si="249">SUM(L1194:L1203)</f>
        <v>#VALUE!</v>
      </c>
      <c r="M1204" s="41"/>
      <c r="N1204" s="41"/>
    </row>
    <row r="1205" spans="1:14" ht="18.75" customHeight="1" x14ac:dyDescent="0.4">
      <c r="A1205" s="245" t="s">
        <v>266</v>
      </c>
      <c r="B1205" s="246"/>
      <c r="C1205" s="212" t="e">
        <f>SUM(C1204,C1193)</f>
        <v>#VALUE!</v>
      </c>
      <c r="D1205" s="212" t="e">
        <f t="shared" ref="D1205" si="250">+D1204+D1193</f>
        <v>#VALUE!</v>
      </c>
      <c r="E1205" s="212" t="e">
        <f>+E1204+E1193</f>
        <v>#VALUE!</v>
      </c>
      <c r="F1205" s="212" t="e">
        <f>+F1204+F1193</f>
        <v>#VALUE!</v>
      </c>
      <c r="G1205" s="212" t="e">
        <f t="shared" ref="G1205:I1205" si="251">+G1204+G1193</f>
        <v>#VALUE!</v>
      </c>
      <c r="H1205" s="212" t="e">
        <f t="shared" si="251"/>
        <v>#VALUE!</v>
      </c>
      <c r="I1205" s="212" t="e">
        <f t="shared" si="251"/>
        <v>#VALUE!</v>
      </c>
      <c r="J1205" s="212" t="e">
        <f>+J1204+J1193</f>
        <v>#VALUE!</v>
      </c>
      <c r="K1205" s="212" t="e">
        <f>+K1204+K1193</f>
        <v>#VALUE!</v>
      </c>
      <c r="L1205" s="212" t="e">
        <f t="shared" ref="L1205" si="252">+L1204+L1193</f>
        <v>#VALUE!</v>
      </c>
      <c r="M1205" s="86"/>
      <c r="N1205" s="86"/>
    </row>
    <row r="1206" spans="1:14" hidden="1" x14ac:dyDescent="0.4"/>
    <row r="1207" spans="1:14" hidden="1" x14ac:dyDescent="0.4"/>
    <row r="1208" spans="1:14" hidden="1" x14ac:dyDescent="0.4"/>
    <row r="1209" spans="1:14" hidden="1" x14ac:dyDescent="0.4"/>
    <row r="1210" spans="1:14" hidden="1" x14ac:dyDescent="0.4"/>
    <row r="1211" spans="1:14" hidden="1" x14ac:dyDescent="0.4"/>
    <row r="1212" spans="1:14" hidden="1" x14ac:dyDescent="0.4"/>
    <row r="1213" spans="1:14" hidden="1" x14ac:dyDescent="0.4"/>
    <row r="1214" spans="1:14" hidden="1" x14ac:dyDescent="0.4"/>
    <row r="1215" spans="1:14" hidden="1" x14ac:dyDescent="0.4">
      <c r="B1215" s="4" t="s">
        <v>257</v>
      </c>
      <c r="C1215" s="189" t="e">
        <f t="shared" ref="C1215:L1215" si="253">IF(C$19="小型車",$C$1303,IF(C$19="中型車",$F$1303,IF(C$19="大型車",$I$1303,IF(C$19="トレーラー",$L$1303))))</f>
        <v>#VALUE!</v>
      </c>
      <c r="D1215" s="189" t="e">
        <f t="shared" si="253"/>
        <v>#VALUE!</v>
      </c>
      <c r="E1215" s="189" t="e">
        <f t="shared" si="253"/>
        <v>#VALUE!</v>
      </c>
      <c r="F1215" s="189" t="e">
        <f t="shared" si="253"/>
        <v>#VALUE!</v>
      </c>
      <c r="G1215" s="189" t="e">
        <f t="shared" si="253"/>
        <v>#VALUE!</v>
      </c>
      <c r="H1215" s="189" t="e">
        <f t="shared" si="253"/>
        <v>#VALUE!</v>
      </c>
      <c r="I1215" s="189" t="e">
        <f t="shared" si="253"/>
        <v>#VALUE!</v>
      </c>
      <c r="J1215" s="189" t="e">
        <f t="shared" si="253"/>
        <v>#VALUE!</v>
      </c>
      <c r="K1215" s="189" t="e">
        <f t="shared" si="253"/>
        <v>#VALUE!</v>
      </c>
      <c r="L1215" s="189" t="e">
        <f t="shared" si="253"/>
        <v>#VALUE!</v>
      </c>
      <c r="M1215" s="189"/>
      <c r="N1215" s="189"/>
    </row>
    <row r="1216" spans="1:14" hidden="1" x14ac:dyDescent="0.4">
      <c r="B1216" s="4" t="s">
        <v>258</v>
      </c>
      <c r="C1216" s="189" t="e">
        <f t="shared" ref="C1216:L1216" si="254">IF(C19="小型車",$C$1301,IF(C19="中型車",$F$1301,IF(C19="大型車",$I$1301,IF(C19="トレーラー",$L$1301))))</f>
        <v>#VALUE!</v>
      </c>
      <c r="D1216" s="189" t="e">
        <f t="shared" si="254"/>
        <v>#VALUE!</v>
      </c>
      <c r="E1216" s="189" t="e">
        <f t="shared" si="254"/>
        <v>#VALUE!</v>
      </c>
      <c r="F1216" s="189" t="e">
        <f t="shared" si="254"/>
        <v>#VALUE!</v>
      </c>
      <c r="G1216" s="189" t="e">
        <f t="shared" si="254"/>
        <v>#VALUE!</v>
      </c>
      <c r="H1216" s="189" t="e">
        <f t="shared" si="254"/>
        <v>#VALUE!</v>
      </c>
      <c r="I1216" s="189" t="e">
        <f t="shared" si="254"/>
        <v>#VALUE!</v>
      </c>
      <c r="J1216" s="189" t="e">
        <f t="shared" si="254"/>
        <v>#VALUE!</v>
      </c>
      <c r="K1216" s="189" t="e">
        <f t="shared" si="254"/>
        <v>#VALUE!</v>
      </c>
      <c r="L1216" s="189" t="e">
        <f t="shared" si="254"/>
        <v>#VALUE!</v>
      </c>
      <c r="M1216" s="189"/>
      <c r="N1216" s="189"/>
    </row>
    <row r="1217" spans="2:14" hidden="1" x14ac:dyDescent="0.4">
      <c r="H1217" s="4"/>
      <c r="I1217" s="4"/>
      <c r="J1217" s="4"/>
    </row>
    <row r="1218" spans="2:14" hidden="1" x14ac:dyDescent="0.4">
      <c r="B1218" s="4" t="s">
        <v>259</v>
      </c>
      <c r="C1218" s="190">
        <f t="shared" ref="C1218:L1218" si="255">IF(C9&lt;=10, 10, IF(C9&lt;=200, CEILING(C9,10), IF(C9&lt;=500, CEILING(C9,20), CEILING(C9,50))))</f>
        <v>10</v>
      </c>
      <c r="D1218" s="190">
        <f t="shared" si="255"/>
        <v>10</v>
      </c>
      <c r="E1218" s="190">
        <f t="shared" si="255"/>
        <v>10</v>
      </c>
      <c r="F1218" s="190">
        <f t="shared" si="255"/>
        <v>10</v>
      </c>
      <c r="G1218" s="190">
        <f t="shared" si="255"/>
        <v>10</v>
      </c>
      <c r="H1218" s="190">
        <f t="shared" si="255"/>
        <v>10</v>
      </c>
      <c r="I1218" s="190">
        <f t="shared" si="255"/>
        <v>10</v>
      </c>
      <c r="J1218" s="190">
        <f t="shared" si="255"/>
        <v>10</v>
      </c>
      <c r="K1218" s="190">
        <f t="shared" si="255"/>
        <v>10</v>
      </c>
      <c r="L1218" s="190">
        <f t="shared" si="255"/>
        <v>10</v>
      </c>
      <c r="M1218" s="190"/>
      <c r="N1218" s="190"/>
    </row>
    <row r="1219" spans="2:14" hidden="1" x14ac:dyDescent="0.4">
      <c r="B1219" s="4" t="s">
        <v>263</v>
      </c>
      <c r="C1219" s="191" t="e">
        <f>+C1224/C1216</f>
        <v>#N/A</v>
      </c>
      <c r="D1219" s="191" t="e">
        <f>+D1224/D1216</f>
        <v>#N/A</v>
      </c>
      <c r="E1219" s="191" t="e">
        <f t="shared" ref="E1219" si="256">+E1224/E1216</f>
        <v>#N/A</v>
      </c>
      <c r="F1219" s="191" t="e">
        <f t="shared" ref="F1219:G1219" si="257">+F1224/F1216</f>
        <v>#N/A</v>
      </c>
      <c r="G1219" s="191" t="e">
        <f t="shared" si="257"/>
        <v>#N/A</v>
      </c>
      <c r="H1219" s="191" t="e">
        <f t="shared" ref="H1219:L1219" si="258">+H1224/H1216</f>
        <v>#N/A</v>
      </c>
      <c r="I1219" s="191" t="e">
        <f t="shared" si="258"/>
        <v>#N/A</v>
      </c>
      <c r="J1219" s="191" t="e">
        <f t="shared" si="258"/>
        <v>#N/A</v>
      </c>
      <c r="K1219" s="191" t="e">
        <f t="shared" si="258"/>
        <v>#N/A</v>
      </c>
      <c r="L1219" s="191" t="e">
        <f t="shared" si="258"/>
        <v>#N/A</v>
      </c>
      <c r="M1219" s="191"/>
      <c r="N1219" s="191"/>
    </row>
    <row r="1220" spans="2:14" hidden="1" x14ac:dyDescent="0.4">
      <c r="B1220" s="4" t="s">
        <v>260</v>
      </c>
      <c r="C1220" s="190">
        <f t="shared" ref="C1220:L1220" si="259">+C12+C14</f>
        <v>0</v>
      </c>
      <c r="D1220" s="190">
        <f t="shared" si="259"/>
        <v>0</v>
      </c>
      <c r="E1220" s="190">
        <f t="shared" si="259"/>
        <v>0</v>
      </c>
      <c r="F1220" s="190">
        <f t="shared" si="259"/>
        <v>0</v>
      </c>
      <c r="G1220" s="190">
        <f t="shared" si="259"/>
        <v>0</v>
      </c>
      <c r="H1220" s="190">
        <f t="shared" si="259"/>
        <v>0</v>
      </c>
      <c r="I1220" s="190">
        <f t="shared" si="259"/>
        <v>0</v>
      </c>
      <c r="J1220" s="190">
        <f t="shared" si="259"/>
        <v>0</v>
      </c>
      <c r="K1220" s="190">
        <f t="shared" si="259"/>
        <v>0</v>
      </c>
      <c r="L1220" s="190">
        <f t="shared" si="259"/>
        <v>0</v>
      </c>
      <c r="M1220" s="190"/>
      <c r="N1220" s="190"/>
    </row>
    <row r="1221" spans="2:14" hidden="1" x14ac:dyDescent="0.4">
      <c r="B1221" s="4" t="s">
        <v>261</v>
      </c>
      <c r="C1221" s="191">
        <f t="shared" ref="C1221:L1221" si="260">CEILING(C11+C13,1)</f>
        <v>0</v>
      </c>
      <c r="D1221" s="191">
        <f t="shared" si="260"/>
        <v>0</v>
      </c>
      <c r="E1221" s="191">
        <f t="shared" si="260"/>
        <v>0</v>
      </c>
      <c r="F1221" s="191">
        <f t="shared" si="260"/>
        <v>0</v>
      </c>
      <c r="G1221" s="191">
        <f t="shared" si="260"/>
        <v>0</v>
      </c>
      <c r="H1221" s="191">
        <f t="shared" si="260"/>
        <v>0</v>
      </c>
      <c r="I1221" s="191">
        <f t="shared" si="260"/>
        <v>0</v>
      </c>
      <c r="J1221" s="191">
        <f t="shared" si="260"/>
        <v>0</v>
      </c>
      <c r="K1221" s="191">
        <f t="shared" si="260"/>
        <v>0</v>
      </c>
      <c r="L1221" s="191">
        <f t="shared" si="260"/>
        <v>0</v>
      </c>
      <c r="M1221" s="191"/>
      <c r="N1221" s="191"/>
    </row>
    <row r="1222" spans="2:14" hidden="1" x14ac:dyDescent="0.4">
      <c r="C1222" s="32"/>
      <c r="D1222" s="32"/>
      <c r="E1222" s="32"/>
      <c r="F1222" s="32"/>
      <c r="G1222" s="32"/>
      <c r="H1222" s="32"/>
      <c r="I1222" s="32"/>
      <c r="J1222" s="32"/>
      <c r="K1222" s="32"/>
      <c r="L1222" s="32"/>
      <c r="M1222" s="32"/>
      <c r="N1222" s="32"/>
    </row>
    <row r="1223" spans="2:14" hidden="1" x14ac:dyDescent="0.4">
      <c r="B1223" s="4" t="s">
        <v>248</v>
      </c>
      <c r="C1223" s="189" t="e">
        <f>IF(C1165="距離制運賃",C1218*2*C1215,C1220*C1215)</f>
        <v>#VALUE!</v>
      </c>
      <c r="D1223" s="189" t="e">
        <f>IF(D1165="距離制運賃",D1218*2*D1215,D1220*D1215)</f>
        <v>#VALUE!</v>
      </c>
      <c r="E1223" s="189" t="e">
        <f>IF(E1165="距離制運賃",E1218*2*E1215,E1220*E1215)</f>
        <v>#VALUE!</v>
      </c>
      <c r="F1223" s="189" t="e">
        <f t="shared" ref="F1223:L1223" si="261">IF(F44="距離制運賃",F1218*2*F1215,F1220*F1215)</f>
        <v>#VALUE!</v>
      </c>
      <c r="G1223" s="189" t="e">
        <f t="shared" si="261"/>
        <v>#VALUE!</v>
      </c>
      <c r="H1223" s="189" t="e">
        <f t="shared" si="261"/>
        <v>#VALUE!</v>
      </c>
      <c r="I1223" s="189" t="e">
        <f t="shared" si="261"/>
        <v>#VALUE!</v>
      </c>
      <c r="J1223" s="189" t="e">
        <f t="shared" si="261"/>
        <v>#VALUE!</v>
      </c>
      <c r="K1223" s="189" t="e">
        <f t="shared" si="261"/>
        <v>#VALUE!</v>
      </c>
      <c r="L1223" s="189" t="e">
        <f t="shared" si="261"/>
        <v>#VALUE!</v>
      </c>
      <c r="M1223" s="189"/>
      <c r="N1223" s="189"/>
    </row>
    <row r="1224" spans="2:14" hidden="1" x14ac:dyDescent="0.4">
      <c r="B1224" s="4" t="s">
        <v>247</v>
      </c>
      <c r="C1224" s="189" t="e">
        <f>IF(C1165="距離制運賃",C22-C1223,C35-C1223)</f>
        <v>#N/A</v>
      </c>
      <c r="D1224" s="189" t="e">
        <f t="shared" ref="D1224:L1224" si="262">IF(D1165="距離制運賃",D22-D1223,D35-D1223)</f>
        <v>#N/A</v>
      </c>
      <c r="E1224" s="189" t="e">
        <f t="shared" si="262"/>
        <v>#N/A</v>
      </c>
      <c r="F1224" s="189" t="e">
        <f t="shared" si="262"/>
        <v>#N/A</v>
      </c>
      <c r="G1224" s="189" t="e">
        <f t="shared" si="262"/>
        <v>#N/A</v>
      </c>
      <c r="H1224" s="189" t="e">
        <f t="shared" si="262"/>
        <v>#N/A</v>
      </c>
      <c r="I1224" s="189" t="e">
        <f t="shared" si="262"/>
        <v>#N/A</v>
      </c>
      <c r="J1224" s="189" t="e">
        <f t="shared" si="262"/>
        <v>#N/A</v>
      </c>
      <c r="K1224" s="189" t="e">
        <f t="shared" si="262"/>
        <v>#N/A</v>
      </c>
      <c r="L1224" s="189" t="e">
        <f t="shared" si="262"/>
        <v>#N/A</v>
      </c>
      <c r="M1224" s="189"/>
      <c r="N1224" s="189"/>
    </row>
    <row r="1225" spans="2:14" hidden="1" x14ac:dyDescent="0.4">
      <c r="B1225" s="4" t="s">
        <v>264</v>
      </c>
      <c r="C1225" s="189" t="e">
        <f>SUM(C1223:C1224)</f>
        <v>#VALUE!</v>
      </c>
      <c r="D1225" s="189" t="e">
        <f>SUM(D1223:D1224)</f>
        <v>#VALUE!</v>
      </c>
      <c r="E1225" s="189" t="e">
        <f t="shared" ref="E1225:G1225" si="263">SUM(E1223:E1224)</f>
        <v>#VALUE!</v>
      </c>
      <c r="F1225" s="189" t="e">
        <f t="shared" si="263"/>
        <v>#VALUE!</v>
      </c>
      <c r="G1225" s="189" t="e">
        <f t="shared" si="263"/>
        <v>#VALUE!</v>
      </c>
      <c r="H1225" s="189" t="e">
        <f t="shared" ref="H1225" si="264">SUM(H1223:H1224)</f>
        <v>#VALUE!</v>
      </c>
      <c r="I1225" s="189" t="e">
        <f t="shared" ref="I1225" si="265">SUM(I1223:I1224)</f>
        <v>#VALUE!</v>
      </c>
      <c r="J1225" s="189" t="e">
        <f t="shared" ref="J1225" si="266">SUM(J1223:J1224)</f>
        <v>#VALUE!</v>
      </c>
      <c r="K1225" s="189" t="e">
        <f t="shared" ref="K1225" si="267">SUM(K1223:K1224)</f>
        <v>#VALUE!</v>
      </c>
      <c r="L1225" s="189" t="e">
        <f t="shared" ref="L1225" si="268">SUM(L1223:L1224)</f>
        <v>#VALUE!</v>
      </c>
      <c r="M1225" s="189"/>
      <c r="N1225" s="189"/>
    </row>
    <row r="1226" spans="2:14" hidden="1" x14ac:dyDescent="0.4">
      <c r="C1226" s="189"/>
    </row>
    <row r="1227" spans="2:14" hidden="1" x14ac:dyDescent="0.4">
      <c r="C1227" s="189"/>
    </row>
    <row r="1228" spans="2:14" hidden="1" x14ac:dyDescent="0.4">
      <c r="C1228" s="189"/>
    </row>
    <row r="1229" spans="2:14" hidden="1" x14ac:dyDescent="0.4">
      <c r="C1229" s="189"/>
    </row>
    <row r="1230" spans="2:14" hidden="1" x14ac:dyDescent="0.4">
      <c r="C1230" s="189"/>
    </row>
    <row r="1231" spans="2:14" hidden="1" x14ac:dyDescent="0.4">
      <c r="C1231" s="189"/>
    </row>
    <row r="1232" spans="2:14" hidden="1" x14ac:dyDescent="0.4">
      <c r="C1232" s="189"/>
    </row>
    <row r="1233" spans="3:3" hidden="1" x14ac:dyDescent="0.4">
      <c r="C1233" s="189"/>
    </row>
    <row r="1234" spans="3:3" hidden="1" x14ac:dyDescent="0.4">
      <c r="C1234" s="189"/>
    </row>
    <row r="1235" spans="3:3" hidden="1" x14ac:dyDescent="0.4">
      <c r="C1235" s="189"/>
    </row>
    <row r="1236" spans="3:3" hidden="1" x14ac:dyDescent="0.4">
      <c r="C1236" s="189"/>
    </row>
    <row r="1237" spans="3:3" hidden="1" x14ac:dyDescent="0.4">
      <c r="C1237" s="189"/>
    </row>
    <row r="1238" spans="3:3" hidden="1" x14ac:dyDescent="0.4">
      <c r="C1238" s="189"/>
    </row>
    <row r="1239" spans="3:3" hidden="1" x14ac:dyDescent="0.4">
      <c r="C1239" s="189"/>
    </row>
    <row r="1240" spans="3:3" hidden="1" x14ac:dyDescent="0.4">
      <c r="C1240" s="189"/>
    </row>
    <row r="1241" spans="3:3" hidden="1" x14ac:dyDescent="0.4">
      <c r="C1241" s="189"/>
    </row>
    <row r="1242" spans="3:3" hidden="1" x14ac:dyDescent="0.4">
      <c r="C1242" s="189"/>
    </row>
    <row r="1243" spans="3:3" hidden="1" x14ac:dyDescent="0.4">
      <c r="C1243" s="189"/>
    </row>
    <row r="1244" spans="3:3" hidden="1" x14ac:dyDescent="0.4">
      <c r="C1244" s="189"/>
    </row>
    <row r="1245" spans="3:3" hidden="1" x14ac:dyDescent="0.4">
      <c r="C1245" s="189"/>
    </row>
    <row r="1246" spans="3:3" hidden="1" x14ac:dyDescent="0.4">
      <c r="C1246" s="189"/>
    </row>
    <row r="1247" spans="3:3" hidden="1" x14ac:dyDescent="0.4"/>
    <row r="1248" spans="3:3" hidden="1" x14ac:dyDescent="0.4"/>
    <row r="1249" spans="1:44" hidden="1" x14ac:dyDescent="0.4"/>
    <row r="1250" spans="1:44" hidden="1" x14ac:dyDescent="0.4"/>
    <row r="1251" spans="1:44" hidden="1" x14ac:dyDescent="0.4"/>
    <row r="1252" spans="1:44" hidden="1" x14ac:dyDescent="0.4"/>
    <row r="1253" spans="1:44" hidden="1" x14ac:dyDescent="0.4"/>
    <row r="1254" spans="1:44" hidden="1" x14ac:dyDescent="0.4"/>
    <row r="1255" spans="1:44" hidden="1" x14ac:dyDescent="0.4"/>
    <row r="1256" spans="1:44" hidden="1" x14ac:dyDescent="0.4"/>
    <row r="1257" spans="1:44" hidden="1" x14ac:dyDescent="0.4"/>
    <row r="1258" spans="1:44" customFormat="1" ht="21.75" hidden="1" customHeight="1" x14ac:dyDescent="0.4">
      <c r="A1258" s="157" t="s">
        <v>250</v>
      </c>
      <c r="B1258" s="157"/>
      <c r="C1258" s="156"/>
      <c r="D1258" s="156"/>
      <c r="E1258" s="87"/>
      <c r="F1258" s="156"/>
      <c r="G1258" s="156"/>
      <c r="H1258" s="87"/>
      <c r="I1258" s="156"/>
      <c r="J1258" s="156"/>
      <c r="L1258" s="156"/>
      <c r="M1258" s="156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  <c r="AH1258" s="4"/>
      <c r="AI1258" s="4"/>
      <c r="AJ1258" s="4"/>
      <c r="AK1258" s="4"/>
      <c r="AL1258" s="4"/>
      <c r="AM1258" s="4"/>
      <c r="AN1258" s="4"/>
      <c r="AO1258" s="4"/>
      <c r="AP1258" s="4"/>
      <c r="AQ1258" s="4"/>
      <c r="AR1258" s="4"/>
    </row>
    <row r="1259" spans="1:44" customFormat="1" ht="21.75" hidden="1" customHeight="1" x14ac:dyDescent="0.4">
      <c r="A1259" s="155"/>
      <c r="B1259" s="15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  <c r="AG1259" s="4"/>
      <c r="AH1259" s="4"/>
      <c r="AI1259" s="4"/>
      <c r="AJ1259" s="4"/>
      <c r="AK1259" s="4"/>
      <c r="AL1259" s="4"/>
      <c r="AM1259" s="4"/>
      <c r="AN1259" s="4"/>
      <c r="AO1259" s="4"/>
      <c r="AP1259" s="4"/>
      <c r="AQ1259" s="4"/>
      <c r="AR1259" s="4"/>
    </row>
    <row r="1260" spans="1:44" customFormat="1" ht="21.75" hidden="1" customHeight="1" x14ac:dyDescent="0.4">
      <c r="A1260" s="158" t="s">
        <v>121</v>
      </c>
      <c r="B1260" s="158"/>
      <c r="C1260" s="152" t="s">
        <v>252</v>
      </c>
      <c r="D1260" s="152"/>
      <c r="E1260" s="153"/>
      <c r="F1260" s="152" t="s">
        <v>253</v>
      </c>
      <c r="G1260" s="152"/>
      <c r="H1260" s="153"/>
      <c r="I1260" s="152" t="s">
        <v>249</v>
      </c>
      <c r="J1260" s="161"/>
      <c r="L1260" s="152" t="s">
        <v>254</v>
      </c>
      <c r="M1260" s="161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4"/>
      <c r="AH1260" s="4"/>
      <c r="AI1260" s="4"/>
      <c r="AJ1260" s="4"/>
      <c r="AK1260" s="4"/>
      <c r="AL1260" s="4"/>
      <c r="AM1260" s="4"/>
      <c r="AN1260" s="4"/>
      <c r="AO1260" s="4"/>
      <c r="AP1260" s="4"/>
      <c r="AQ1260" s="4"/>
      <c r="AR1260" s="4"/>
    </row>
    <row r="1261" spans="1:44" customFormat="1" ht="21.75" hidden="1" customHeight="1" x14ac:dyDescent="0.4">
      <c r="A1261" s="101"/>
      <c r="B1261" s="131" t="s">
        <v>193</v>
      </c>
      <c r="C1261" s="151">
        <v>1123099.2942423127</v>
      </c>
      <c r="D1261" s="176">
        <v>538.47226436275264</v>
      </c>
      <c r="E1261" s="124">
        <v>0.13233009613771607</v>
      </c>
      <c r="F1261" s="151">
        <v>1698988.5971462224</v>
      </c>
      <c r="G1261" s="176">
        <v>814.58357397421616</v>
      </c>
      <c r="H1261" s="124">
        <v>0.17408666967457051</v>
      </c>
      <c r="I1261" s="151">
        <v>3171358.6485460913</v>
      </c>
      <c r="J1261" s="180">
        <v>1520.5144205357972</v>
      </c>
      <c r="K1261" s="122">
        <v>0.25534832285140618</v>
      </c>
      <c r="L1261" s="151">
        <v>4444094.5884100571</v>
      </c>
      <c r="M1261" s="180">
        <v>2130.7302821144108</v>
      </c>
      <c r="N1261" s="122">
        <v>0.28500971252301321</v>
      </c>
      <c r="O1261" s="125"/>
      <c r="P1261" s="125"/>
      <c r="Q1261" s="125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4"/>
      <c r="AH1261" s="4"/>
      <c r="AI1261" s="4"/>
      <c r="AJ1261" s="4"/>
      <c r="AK1261" s="4"/>
      <c r="AL1261" s="4"/>
      <c r="AM1261" s="4"/>
      <c r="AN1261" s="4"/>
      <c r="AO1261" s="4"/>
      <c r="AP1261" s="4"/>
      <c r="AQ1261" s="4"/>
      <c r="AR1261" s="4"/>
    </row>
    <row r="1262" spans="1:44" customFormat="1" ht="21.75" hidden="1" customHeight="1" x14ac:dyDescent="0.4">
      <c r="A1262" s="101"/>
      <c r="B1262" s="150" t="s">
        <v>246</v>
      </c>
      <c r="C1262" s="149">
        <v>5436832.974202943</v>
      </c>
      <c r="D1262" s="177">
        <v>2606.7007410562055</v>
      </c>
      <c r="E1262" s="124">
        <v>0.64059930751390437</v>
      </c>
      <c r="F1262" s="149">
        <v>5701518.0519480528</v>
      </c>
      <c r="G1262" s="177">
        <v>2733.6045454545456</v>
      </c>
      <c r="H1262" s="124">
        <v>0.58420538632235297</v>
      </c>
      <c r="I1262" s="149">
        <v>6133153.0826214775</v>
      </c>
      <c r="J1262" s="181">
        <v>2940.5528478322153</v>
      </c>
      <c r="K1262" s="122">
        <v>0.49382316129911696</v>
      </c>
      <c r="L1262" s="149">
        <v>7210226.4349248111</v>
      </c>
      <c r="M1262" s="181">
        <v>3456.9578797584709</v>
      </c>
      <c r="N1262" s="122">
        <v>0.46240792642061046</v>
      </c>
      <c r="O1262" s="125"/>
      <c r="P1262" s="125"/>
      <c r="Q1262" s="125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  <c r="AG1262" s="4"/>
      <c r="AH1262" s="4"/>
      <c r="AI1262" s="4"/>
      <c r="AJ1262" s="4"/>
      <c r="AK1262" s="4"/>
      <c r="AL1262" s="4"/>
      <c r="AM1262" s="4"/>
      <c r="AN1262" s="4"/>
      <c r="AO1262" s="4"/>
      <c r="AP1262" s="4"/>
      <c r="AQ1262" s="4"/>
      <c r="AR1262" s="4"/>
    </row>
    <row r="1263" spans="1:44" customFormat="1" ht="21.75" hidden="1" customHeight="1" x14ac:dyDescent="0.4">
      <c r="A1263" s="159" t="s">
        <v>194</v>
      </c>
      <c r="B1263" s="100" t="s">
        <v>195</v>
      </c>
      <c r="C1263" s="145">
        <v>8081.9047619047615</v>
      </c>
      <c r="D1263" s="178">
        <v>3.8748858447488583</v>
      </c>
      <c r="E1263" s="124">
        <v>9.522570618657859E-4</v>
      </c>
      <c r="F1263" s="145">
        <v>14727.536231884058</v>
      </c>
      <c r="G1263" s="178">
        <v>7.0611475084375614</v>
      </c>
      <c r="H1263" s="124">
        <v>1.5090552929117812E-3</v>
      </c>
      <c r="I1263" s="145">
        <v>23409.8</v>
      </c>
      <c r="J1263" s="182">
        <v>11.223876712328767</v>
      </c>
      <c r="K1263" s="122">
        <v>1.8848871511354609E-3</v>
      </c>
      <c r="L1263" s="145">
        <v>65979.037380952373</v>
      </c>
      <c r="M1263" s="182">
        <v>31.633785045662094</v>
      </c>
      <c r="N1263" s="122">
        <v>4.2313830415607861E-3</v>
      </c>
      <c r="O1263" s="125"/>
      <c r="P1263" s="125"/>
      <c r="Q1263" s="125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  <c r="AG1263" s="4"/>
      <c r="AH1263" s="4"/>
      <c r="AI1263" s="4"/>
      <c r="AJ1263" s="4"/>
      <c r="AK1263" s="4"/>
      <c r="AL1263" s="4"/>
      <c r="AM1263" s="4"/>
      <c r="AN1263" s="4"/>
      <c r="AO1263" s="4"/>
      <c r="AP1263" s="4"/>
      <c r="AQ1263" s="4"/>
      <c r="AR1263" s="4"/>
    </row>
    <row r="1264" spans="1:44" customFormat="1" ht="21.75" hidden="1" customHeight="1" x14ac:dyDescent="0.4">
      <c r="A1264" s="160"/>
      <c r="B1264" s="100" t="s">
        <v>196</v>
      </c>
      <c r="C1264" s="145">
        <v>9009.0909090909099</v>
      </c>
      <c r="D1264" s="178">
        <v>4.3194271481942721</v>
      </c>
      <c r="E1264" s="124">
        <v>1.0615035306541722E-3</v>
      </c>
      <c r="F1264" s="145">
        <v>12610.784313725489</v>
      </c>
      <c r="G1264" s="178">
        <v>6.0462664517861935</v>
      </c>
      <c r="H1264" s="124">
        <v>1.2921625529731802E-3</v>
      </c>
      <c r="I1264" s="145">
        <v>50567.716535433072</v>
      </c>
      <c r="J1264" s="182">
        <v>24.24479559918024</v>
      </c>
      <c r="K1264" s="122">
        <v>4.0715614469110373E-3</v>
      </c>
      <c r="L1264" s="145">
        <v>87580.29588394062</v>
      </c>
      <c r="M1264" s="182">
        <v>41.990552821067418</v>
      </c>
      <c r="N1264" s="122">
        <v>5.6167199990881864E-3</v>
      </c>
      <c r="O1264" s="125"/>
      <c r="P1264" s="125"/>
      <c r="Q1264" s="125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  <c r="AG1264" s="4"/>
      <c r="AH1264" s="4"/>
      <c r="AI1264" s="4"/>
      <c r="AJ1264" s="4"/>
      <c r="AK1264" s="4"/>
      <c r="AL1264" s="4"/>
      <c r="AM1264" s="4"/>
      <c r="AN1264" s="4"/>
      <c r="AO1264" s="4"/>
      <c r="AP1264" s="4"/>
      <c r="AQ1264" s="4"/>
      <c r="AR1264" s="4"/>
    </row>
    <row r="1265" spans="1:44" customFormat="1" ht="21.75" hidden="1" customHeight="1" x14ac:dyDescent="0.4">
      <c r="A1265" s="101"/>
      <c r="B1265" s="148" t="s">
        <v>197</v>
      </c>
      <c r="C1265" s="145">
        <v>12782.90909090909</v>
      </c>
      <c r="D1265" s="178">
        <v>6.1287920298879195</v>
      </c>
      <c r="E1265" s="124">
        <v>1.5061567553213365E-3</v>
      </c>
      <c r="F1265" s="145">
        <v>21588.955223880595</v>
      </c>
      <c r="G1265" s="178">
        <v>10.350868942956449</v>
      </c>
      <c r="H1265" s="124">
        <v>2.2121097946105487E-3</v>
      </c>
      <c r="I1265" s="145">
        <v>41663.030716723551</v>
      </c>
      <c r="J1265" s="182">
        <v>19.975425686100333</v>
      </c>
      <c r="K1265" s="122">
        <v>3.3545827506136004E-3</v>
      </c>
      <c r="L1265" s="145">
        <v>153474.77235772356</v>
      </c>
      <c r="M1265" s="182">
        <v>73.583794966031846</v>
      </c>
      <c r="N1265" s="122">
        <v>9.8426799607924144E-3</v>
      </c>
      <c r="O1265" s="125"/>
      <c r="P1265" s="125"/>
      <c r="Q1265" s="125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  <c r="AG1265" s="4"/>
      <c r="AH1265" s="4"/>
      <c r="AI1265" s="4"/>
      <c r="AJ1265" s="4"/>
      <c r="AK1265" s="4"/>
      <c r="AL1265" s="4"/>
      <c r="AM1265" s="4"/>
      <c r="AN1265" s="4"/>
      <c r="AO1265" s="4"/>
      <c r="AP1265" s="4"/>
      <c r="AQ1265" s="4"/>
      <c r="AR1265" s="4"/>
    </row>
    <row r="1266" spans="1:44" customFormat="1" ht="21.75" hidden="1" customHeight="1" x14ac:dyDescent="0.4">
      <c r="A1266" s="159" t="s">
        <v>198</v>
      </c>
      <c r="B1266" s="100" t="s">
        <v>199</v>
      </c>
      <c r="C1266" s="145">
        <v>27965.5</v>
      </c>
      <c r="D1266" s="178">
        <v>13.408116438356164</v>
      </c>
      <c r="E1266" s="124">
        <v>3.2950579904298866E-3</v>
      </c>
      <c r="F1266" s="145">
        <v>38254.29054054054</v>
      </c>
      <c r="G1266" s="178">
        <v>18.341098204368752</v>
      </c>
      <c r="H1266" s="124">
        <v>3.9197214461310342E-3</v>
      </c>
      <c r="I1266" s="145">
        <v>28716.389937106916</v>
      </c>
      <c r="J1266" s="182">
        <v>13.768132161626603</v>
      </c>
      <c r="K1266" s="122">
        <v>2.3121579176006834E-3</v>
      </c>
      <c r="L1266" s="145">
        <v>32822.447142182333</v>
      </c>
      <c r="M1266" s="182">
        <v>15.736789725703858</v>
      </c>
      <c r="N1266" s="122">
        <v>2.1049768492083279E-3</v>
      </c>
      <c r="O1266" s="125"/>
      <c r="P1266" s="125"/>
      <c r="Q1266" s="125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  <c r="AG1266" s="4"/>
      <c r="AH1266" s="4"/>
      <c r="AI1266" s="4"/>
      <c r="AJ1266" s="4"/>
      <c r="AK1266" s="4"/>
      <c r="AL1266" s="4"/>
      <c r="AM1266" s="4"/>
      <c r="AN1266" s="4"/>
      <c r="AO1266" s="4"/>
      <c r="AP1266" s="4"/>
      <c r="AQ1266" s="4"/>
      <c r="AR1266" s="4"/>
    </row>
    <row r="1267" spans="1:44" customFormat="1" ht="21.75" hidden="1" customHeight="1" x14ac:dyDescent="0.4">
      <c r="A1267" s="101"/>
      <c r="B1267" s="147" t="s">
        <v>200</v>
      </c>
      <c r="C1267" s="145">
        <v>61160.920634920636</v>
      </c>
      <c r="D1267" s="178">
        <v>29.32372907153729</v>
      </c>
      <c r="E1267" s="124">
        <v>7.2063356721726191E-3</v>
      </c>
      <c r="F1267" s="145">
        <v>120425.27333333333</v>
      </c>
      <c r="G1267" s="178">
        <v>57.738144748858446</v>
      </c>
      <c r="H1267" s="124">
        <v>1.2339361673447166E-2</v>
      </c>
      <c r="I1267" s="145">
        <v>126902.40462427746</v>
      </c>
      <c r="J1267" s="182">
        <v>60.843618655475495</v>
      </c>
      <c r="K1267" s="122">
        <v>1.0217802455573901E-2</v>
      </c>
      <c r="L1267" s="145">
        <v>110043.62068965517</v>
      </c>
      <c r="M1267" s="182">
        <v>52.760640056683982</v>
      </c>
      <c r="N1267" s="122">
        <v>7.0573431941670034E-3</v>
      </c>
      <c r="O1267" s="125"/>
      <c r="P1267" s="125"/>
      <c r="Q1267" s="125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  <c r="AG1267" s="4"/>
      <c r="AH1267" s="4"/>
      <c r="AI1267" s="4"/>
      <c r="AJ1267" s="4"/>
      <c r="AK1267" s="4"/>
      <c r="AL1267" s="4"/>
      <c r="AM1267" s="4"/>
      <c r="AN1267" s="4"/>
      <c r="AO1267" s="4"/>
      <c r="AP1267" s="4"/>
      <c r="AQ1267" s="4"/>
      <c r="AR1267" s="4"/>
    </row>
    <row r="1268" spans="1:44" customFormat="1" ht="21.75" hidden="1" customHeight="1" x14ac:dyDescent="0.4">
      <c r="A1268" s="159" t="s">
        <v>201</v>
      </c>
      <c r="B1268" s="146" t="s">
        <v>255</v>
      </c>
      <c r="C1268" s="145">
        <v>25912.587412587425</v>
      </c>
      <c r="D1268" s="178">
        <v>12.423843280007668</v>
      </c>
      <c r="E1268" s="124">
        <v>3.053171879871953E-3</v>
      </c>
      <c r="F1268" s="145">
        <v>32955.92818945762</v>
      </c>
      <c r="G1268" s="178">
        <v>15.800787488096118</v>
      </c>
      <c r="H1268" s="124">
        <v>3.3768253619675163E-3</v>
      </c>
      <c r="I1268" s="145">
        <v>68766.328894035789</v>
      </c>
      <c r="J1268" s="182">
        <v>32.970157688921269</v>
      </c>
      <c r="K1268" s="122">
        <v>5.5368593393844995E-3</v>
      </c>
      <c r="L1268" s="145">
        <v>76921.173271173291</v>
      </c>
      <c r="M1268" s="182">
        <v>36.880014582069386</v>
      </c>
      <c r="N1268" s="122">
        <v>4.9331266571428613E-3</v>
      </c>
      <c r="O1268" s="125"/>
      <c r="P1268" s="125"/>
      <c r="Q1268" s="125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  <c r="AG1268" s="4"/>
      <c r="AH1268" s="4"/>
      <c r="AI1268" s="4"/>
      <c r="AJ1268" s="4"/>
      <c r="AK1268" s="4"/>
      <c r="AL1268" s="4"/>
      <c r="AM1268" s="4"/>
      <c r="AN1268" s="4"/>
      <c r="AO1268" s="4"/>
      <c r="AP1268" s="4"/>
      <c r="AQ1268" s="4"/>
      <c r="AR1268" s="4"/>
    </row>
    <row r="1269" spans="1:44" customFormat="1" ht="21.75" hidden="1" customHeight="1" x14ac:dyDescent="0.4">
      <c r="A1269" s="101"/>
      <c r="B1269" s="146" t="s">
        <v>202</v>
      </c>
      <c r="C1269" s="145">
        <v>35561.677964330098</v>
      </c>
      <c r="D1269" s="178">
        <v>17.050119571939089</v>
      </c>
      <c r="E1269" s="124">
        <v>4.1900838937069E-3</v>
      </c>
      <c r="F1269" s="145">
        <v>54331.116594124505</v>
      </c>
      <c r="G1269" s="178">
        <v>26.049165490333667</v>
      </c>
      <c r="H1269" s="124">
        <v>5.5670315642253271E-3</v>
      </c>
      <c r="I1269" s="145">
        <v>103737.22972649985</v>
      </c>
      <c r="J1269" s="182">
        <v>49.73702795106157</v>
      </c>
      <c r="K1269" s="122">
        <v>8.3526117867673867E-3</v>
      </c>
      <c r="L1269" s="145">
        <v>145618.75168962296</v>
      </c>
      <c r="M1269" s="182">
        <v>69.817209714202789</v>
      </c>
      <c r="N1269" s="122">
        <v>9.33885580771757E-3</v>
      </c>
      <c r="O1269" s="125"/>
      <c r="P1269" s="125"/>
      <c r="Q1269" s="125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  <c r="AG1269" s="4"/>
      <c r="AH1269" s="4"/>
      <c r="AI1269" s="4"/>
      <c r="AJ1269" s="4"/>
      <c r="AK1269" s="4"/>
      <c r="AL1269" s="4"/>
      <c r="AM1269" s="4"/>
      <c r="AN1269" s="4"/>
      <c r="AO1269" s="4"/>
      <c r="AP1269" s="4"/>
      <c r="AQ1269" s="4"/>
      <c r="AR1269" s="4"/>
    </row>
    <row r="1270" spans="1:44" customFormat="1" ht="21.75" hidden="1" customHeight="1" x14ac:dyDescent="0.4">
      <c r="A1270" s="144" t="s">
        <v>203</v>
      </c>
      <c r="B1270" s="143"/>
      <c r="C1270" s="142">
        <v>1746697.1860580649</v>
      </c>
      <c r="D1270" s="179">
        <v>837.45755495934623</v>
      </c>
      <c r="E1270" s="124">
        <v>0.20580602956435698</v>
      </c>
      <c r="F1270" s="142">
        <v>2064040.5559213674</v>
      </c>
      <c r="G1270" s="179">
        <v>989.6084857157241</v>
      </c>
      <c r="H1270" s="124">
        <v>0.21149167631680998</v>
      </c>
      <c r="I1270" s="142">
        <v>2671460.9108703472</v>
      </c>
      <c r="J1270" s="183">
        <v>1280.8374230200295</v>
      </c>
      <c r="K1270" s="122">
        <v>0.21509805063093887</v>
      </c>
      <c r="L1270" s="142">
        <v>3266021.8366594724</v>
      </c>
      <c r="M1270" s="183">
        <v>1565.9008805901581</v>
      </c>
      <c r="N1270" s="122">
        <v>0.20945727554669913</v>
      </c>
      <c r="O1270" s="125"/>
      <c r="P1270" s="125"/>
      <c r="Q1270" s="125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  <c r="AG1270" s="4"/>
      <c r="AH1270" s="4"/>
      <c r="AI1270" s="4"/>
      <c r="AJ1270" s="4"/>
      <c r="AK1270" s="4"/>
      <c r="AL1270" s="4"/>
      <c r="AM1270" s="4"/>
      <c r="AN1270" s="4"/>
      <c r="AO1270" s="4"/>
      <c r="AP1270" s="4"/>
      <c r="AQ1270" s="4"/>
      <c r="AR1270" s="4"/>
    </row>
    <row r="1271" spans="1:44" customFormat="1" ht="21.75" hidden="1" customHeight="1" x14ac:dyDescent="0.4">
      <c r="A1271" s="144" t="s">
        <v>245</v>
      </c>
      <c r="B1271" s="143"/>
      <c r="C1271" s="142">
        <v>8487104.0452770628</v>
      </c>
      <c r="D1271" s="179">
        <v>4069.1594737629753</v>
      </c>
      <c r="E1271" s="124">
        <v>1</v>
      </c>
      <c r="F1271" s="142">
        <v>9759441.0894425884</v>
      </c>
      <c r="G1271" s="179">
        <v>4679.1840839793231</v>
      </c>
      <c r="H1271" s="124">
        <v>1</v>
      </c>
      <c r="I1271" s="142">
        <v>12419735.571913615</v>
      </c>
      <c r="J1271" s="183">
        <v>5954.6677399585824</v>
      </c>
      <c r="K1271" s="122">
        <v>1</v>
      </c>
      <c r="L1271" s="142">
        <v>15592782.958409593</v>
      </c>
      <c r="M1271" s="183">
        <v>7475.9918293744622</v>
      </c>
      <c r="N1271" s="122">
        <v>1</v>
      </c>
      <c r="O1271" s="125"/>
      <c r="P1271" s="125"/>
      <c r="Q1271" s="125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  <c r="AE1271" s="4"/>
      <c r="AF1271" s="4"/>
      <c r="AG1271" s="4"/>
      <c r="AH1271" s="4"/>
      <c r="AI1271" s="4"/>
      <c r="AJ1271" s="4"/>
      <c r="AK1271" s="4"/>
      <c r="AL1271" s="4"/>
      <c r="AM1271" s="4"/>
      <c r="AN1271" s="4"/>
      <c r="AO1271" s="4"/>
      <c r="AP1271" s="4"/>
      <c r="AQ1271" s="4"/>
      <c r="AR1271" s="4"/>
    </row>
    <row r="1272" spans="1:44" customFormat="1" ht="21.75" hidden="1" customHeight="1" x14ac:dyDescent="0.4">
      <c r="A1272" s="141"/>
      <c r="B1272" s="140"/>
      <c r="C1272" s="139"/>
      <c r="D1272" s="139"/>
      <c r="E1272" s="139"/>
      <c r="F1272" s="139"/>
      <c r="G1272" s="139"/>
      <c r="H1272" s="139"/>
      <c r="I1272" s="139"/>
      <c r="J1272" s="139"/>
      <c r="L1272" s="139"/>
      <c r="M1272" s="139"/>
      <c r="R1272" s="4"/>
      <c r="S1272" s="4"/>
      <c r="T1272" s="4"/>
      <c r="U1272" s="4"/>
      <c r="V1272" s="4"/>
      <c r="W1272" s="4"/>
      <c r="X1272" s="4"/>
      <c r="Y1272" s="4"/>
      <c r="Z1272" s="4"/>
      <c r="AA1272" s="4"/>
      <c r="AB1272" s="4"/>
      <c r="AC1272" s="4"/>
      <c r="AD1272" s="4"/>
      <c r="AE1272" s="4"/>
      <c r="AF1272" s="4"/>
      <c r="AG1272" s="4"/>
      <c r="AH1272" s="4"/>
      <c r="AI1272" s="4"/>
      <c r="AJ1272" s="4"/>
      <c r="AK1272" s="4"/>
      <c r="AL1272" s="4"/>
      <c r="AM1272" s="4"/>
      <c r="AN1272" s="4"/>
      <c r="AO1272" s="4"/>
      <c r="AP1272" s="4"/>
      <c r="AQ1272" s="4"/>
      <c r="AR1272" s="4"/>
    </row>
    <row r="1273" spans="1:44" customFormat="1" ht="21.75" hidden="1" customHeight="1" x14ac:dyDescent="0.4">
      <c r="A1273" s="138" t="s">
        <v>204</v>
      </c>
      <c r="B1273" s="138"/>
      <c r="C1273" s="137"/>
      <c r="D1273" s="137"/>
      <c r="E1273" s="87"/>
      <c r="F1273" s="137"/>
      <c r="G1273" s="137"/>
      <c r="H1273" s="87"/>
      <c r="I1273" s="137"/>
      <c r="J1273" s="137"/>
      <c r="L1273" s="137"/>
      <c r="M1273" s="137"/>
      <c r="R1273" s="4"/>
      <c r="S1273" s="4"/>
      <c r="T1273" s="4"/>
      <c r="U1273" s="4"/>
      <c r="V1273" s="4"/>
      <c r="W1273" s="4"/>
      <c r="X1273" s="4"/>
      <c r="Y1273" s="4"/>
      <c r="Z1273" s="4"/>
      <c r="AA1273" s="4"/>
      <c r="AB1273" s="4"/>
      <c r="AC1273" s="4"/>
      <c r="AD1273" s="4"/>
      <c r="AE1273" s="4"/>
      <c r="AF1273" s="4"/>
      <c r="AG1273" s="4"/>
      <c r="AH1273" s="4"/>
      <c r="AI1273" s="4"/>
      <c r="AJ1273" s="4"/>
      <c r="AK1273" s="4"/>
      <c r="AL1273" s="4"/>
      <c r="AM1273" s="4"/>
      <c r="AN1273" s="4"/>
      <c r="AO1273" s="4"/>
      <c r="AP1273" s="4"/>
      <c r="AQ1273" s="4"/>
      <c r="AR1273" s="4"/>
    </row>
    <row r="1274" spans="1:44" customFormat="1" ht="21.75" hidden="1" customHeight="1" x14ac:dyDescent="0.4">
      <c r="A1274" s="136" t="s">
        <v>244</v>
      </c>
      <c r="B1274" s="135"/>
      <c r="C1274" s="133" t="s">
        <v>220</v>
      </c>
      <c r="D1274" s="133"/>
      <c r="E1274" s="134"/>
      <c r="F1274" s="133" t="s">
        <v>220</v>
      </c>
      <c r="G1274" s="133"/>
      <c r="H1274" s="134"/>
      <c r="I1274" s="133" t="s">
        <v>220</v>
      </c>
      <c r="J1274" s="162"/>
      <c r="L1274" s="133" t="s">
        <v>220</v>
      </c>
      <c r="M1274" s="162"/>
      <c r="R1274" s="4"/>
      <c r="S1274" s="4"/>
      <c r="T1274" s="4"/>
      <c r="U1274" s="4"/>
      <c r="V1274" s="4"/>
      <c r="W1274" s="4"/>
      <c r="X1274" s="4"/>
      <c r="Y1274" s="4"/>
      <c r="Z1274" s="4"/>
      <c r="AA1274" s="4"/>
      <c r="AB1274" s="4"/>
      <c r="AC1274" s="4"/>
      <c r="AD1274" s="4"/>
      <c r="AE1274" s="4"/>
      <c r="AF1274" s="4"/>
      <c r="AG1274" s="4"/>
      <c r="AH1274" s="4"/>
      <c r="AI1274" s="4"/>
      <c r="AJ1274" s="4"/>
      <c r="AK1274" s="4"/>
      <c r="AL1274" s="4"/>
      <c r="AM1274" s="4"/>
      <c r="AN1274" s="4"/>
      <c r="AO1274" s="4"/>
      <c r="AP1274" s="4"/>
      <c r="AQ1274" s="4"/>
      <c r="AR1274" s="4"/>
    </row>
    <row r="1275" spans="1:44" customFormat="1" ht="21.75" hidden="1" customHeight="1" x14ac:dyDescent="0.4">
      <c r="A1275" s="130"/>
      <c r="B1275" s="131" t="s">
        <v>205</v>
      </c>
      <c r="C1275" s="184">
        <v>15.298659816726193</v>
      </c>
      <c r="D1275" s="123"/>
      <c r="E1275" s="124">
        <v>0.4638348921256481</v>
      </c>
      <c r="F1275" s="184">
        <v>19.377326165298044</v>
      </c>
      <c r="G1275" s="123"/>
      <c r="H1275" s="124">
        <v>0.49596304043734013</v>
      </c>
      <c r="I1275" s="184">
        <v>31.83189973821306</v>
      </c>
      <c r="J1275" s="163"/>
      <c r="K1275" s="122">
        <v>0.52294630694043331</v>
      </c>
      <c r="L1275" s="184">
        <v>31.83189973821306</v>
      </c>
      <c r="M1275" s="163"/>
      <c r="N1275" s="122">
        <v>0.52294630694043331</v>
      </c>
      <c r="O1275" s="125"/>
      <c r="P1275" s="125"/>
      <c r="Q1275" s="125"/>
      <c r="R1275" s="4"/>
      <c r="S1275" s="4"/>
      <c r="T1275" s="4"/>
      <c r="U1275" s="4"/>
      <c r="V1275" s="4"/>
      <c r="W1275" s="4"/>
      <c r="X1275" s="4"/>
      <c r="Y1275" s="4"/>
      <c r="Z1275" s="4"/>
      <c r="AA1275" s="4"/>
      <c r="AB1275" s="4"/>
      <c r="AC1275" s="4"/>
      <c r="AD1275" s="4"/>
      <c r="AE1275" s="4"/>
      <c r="AF1275" s="4"/>
      <c r="AG1275" s="4"/>
      <c r="AH1275" s="4"/>
      <c r="AI1275" s="4"/>
      <c r="AJ1275" s="4"/>
      <c r="AK1275" s="4"/>
      <c r="AL1275" s="4"/>
      <c r="AM1275" s="4"/>
      <c r="AN1275" s="4"/>
      <c r="AO1275" s="4"/>
      <c r="AP1275" s="4"/>
      <c r="AQ1275" s="4"/>
      <c r="AR1275" s="4"/>
    </row>
    <row r="1276" spans="1:44" customFormat="1" ht="21.75" hidden="1" customHeight="1" x14ac:dyDescent="0.4">
      <c r="A1276" s="130"/>
      <c r="B1276" s="131" t="s">
        <v>206</v>
      </c>
      <c r="C1276" s="185">
        <v>0.43447718503270794</v>
      </c>
      <c r="D1276" s="132"/>
      <c r="E1276" s="124">
        <v>1.3172766808656736E-2</v>
      </c>
      <c r="F1276" s="185">
        <v>0.51477885375291865</v>
      </c>
      <c r="G1276" s="132"/>
      <c r="H1276" s="124">
        <v>1.3175774783487495E-2</v>
      </c>
      <c r="I1276" s="185">
        <v>0.76259275786476177</v>
      </c>
      <c r="J1276" s="164"/>
      <c r="K1276" s="122">
        <v>1.2528157907778214E-2</v>
      </c>
      <c r="L1276" s="185">
        <v>0.76259275786476177</v>
      </c>
      <c r="M1276" s="164"/>
      <c r="N1276" s="122">
        <v>1.2528157907778214E-2</v>
      </c>
      <c r="O1276" s="125"/>
      <c r="P1276" s="125"/>
      <c r="Q1276" s="125"/>
      <c r="R1276" s="4"/>
      <c r="S1276" s="4"/>
      <c r="T1276" s="4"/>
      <c r="U1276" s="4"/>
      <c r="V1276" s="4"/>
      <c r="W1276" s="4"/>
      <c r="X1276" s="4"/>
      <c r="Y1276" s="4"/>
      <c r="Z1276" s="4"/>
      <c r="AA1276" s="4"/>
      <c r="AB1276" s="4"/>
      <c r="AC1276" s="4"/>
      <c r="AD1276" s="4"/>
      <c r="AE1276" s="4"/>
      <c r="AF1276" s="4"/>
      <c r="AG1276" s="4"/>
      <c r="AH1276" s="4"/>
      <c r="AI1276" s="4"/>
      <c r="AJ1276" s="4"/>
      <c r="AK1276" s="4"/>
      <c r="AL1276" s="4"/>
      <c r="AM1276" s="4"/>
      <c r="AN1276" s="4"/>
      <c r="AO1276" s="4"/>
      <c r="AP1276" s="4"/>
      <c r="AQ1276" s="4"/>
      <c r="AR1276" s="4"/>
    </row>
    <row r="1277" spans="1:44" customFormat="1" ht="21.75" hidden="1" customHeight="1" x14ac:dyDescent="0.4">
      <c r="A1277" s="130"/>
      <c r="B1277" s="131" t="s">
        <v>207</v>
      </c>
      <c r="C1277" s="184">
        <v>2.1756753618094176</v>
      </c>
      <c r="D1277" s="123"/>
      <c r="E1277" s="124">
        <v>6.5963565360279613E-2</v>
      </c>
      <c r="F1277" s="184">
        <v>2.3584888352895619</v>
      </c>
      <c r="G1277" s="123"/>
      <c r="H1277" s="124">
        <v>6.0365567654144948E-2</v>
      </c>
      <c r="I1277" s="184">
        <v>4.6590058908839396</v>
      </c>
      <c r="J1277" s="163"/>
      <c r="K1277" s="122">
        <v>7.6539884351503412E-2</v>
      </c>
      <c r="L1277" s="184">
        <v>4.6590058908839396</v>
      </c>
      <c r="M1277" s="163"/>
      <c r="N1277" s="122">
        <v>7.6539884351503412E-2</v>
      </c>
      <c r="O1277" s="125"/>
      <c r="P1277" s="125"/>
      <c r="Q1277" s="125"/>
      <c r="R1277" s="4"/>
      <c r="S1277" s="4"/>
      <c r="T1277" s="4"/>
      <c r="U1277" s="4"/>
      <c r="V1277" s="4"/>
      <c r="W1277" s="4"/>
      <c r="X1277" s="4"/>
      <c r="Y1277" s="4"/>
      <c r="Z1277" s="4"/>
      <c r="AA1277" s="4"/>
      <c r="AB1277" s="4"/>
      <c r="AC1277" s="4"/>
      <c r="AD1277" s="4"/>
      <c r="AE1277" s="4"/>
      <c r="AF1277" s="4"/>
      <c r="AG1277" s="4"/>
      <c r="AH1277" s="4"/>
      <c r="AI1277" s="4"/>
      <c r="AJ1277" s="4"/>
      <c r="AK1277" s="4"/>
      <c r="AL1277" s="4"/>
      <c r="AM1277" s="4"/>
      <c r="AN1277" s="4"/>
      <c r="AO1277" s="4"/>
      <c r="AP1277" s="4"/>
      <c r="AQ1277" s="4"/>
      <c r="AR1277" s="4"/>
    </row>
    <row r="1278" spans="1:44" customFormat="1" ht="21.75" hidden="1" customHeight="1" x14ac:dyDescent="0.4">
      <c r="A1278" s="130"/>
      <c r="B1278" s="128" t="s">
        <v>208</v>
      </c>
      <c r="C1278" s="184">
        <v>0.21656774192107769</v>
      </c>
      <c r="D1278" s="123"/>
      <c r="E1278" s="124">
        <v>6.5660441120491712E-3</v>
      </c>
      <c r="F1278" s="184">
        <v>0.22145094463354023</v>
      </c>
      <c r="G1278" s="123"/>
      <c r="H1278" s="124">
        <v>5.6680412390881767E-3</v>
      </c>
      <c r="I1278" s="184">
        <v>0.37127671386377975</v>
      </c>
      <c r="J1278" s="163"/>
      <c r="K1278" s="122">
        <v>6.0994721636096413E-3</v>
      </c>
      <c r="L1278" s="184">
        <v>0.37127671386377975</v>
      </c>
      <c r="M1278" s="163"/>
      <c r="N1278" s="122">
        <v>6.0994721636096413E-3</v>
      </c>
      <c r="O1278" s="125"/>
      <c r="P1278" s="125"/>
      <c r="Q1278" s="125"/>
      <c r="R1278" s="4"/>
      <c r="S1278" s="4"/>
      <c r="T1278" s="4"/>
      <c r="U1278" s="4"/>
      <c r="V1278" s="4"/>
      <c r="W1278" s="4"/>
      <c r="X1278" s="4"/>
      <c r="Y1278" s="4"/>
      <c r="Z1278" s="4"/>
      <c r="AA1278" s="4"/>
      <c r="AB1278" s="4"/>
      <c r="AC1278" s="4"/>
      <c r="AD1278" s="4"/>
      <c r="AE1278" s="4"/>
      <c r="AF1278" s="4"/>
      <c r="AG1278" s="4"/>
      <c r="AH1278" s="4"/>
      <c r="AI1278" s="4"/>
      <c r="AJ1278" s="4"/>
      <c r="AK1278" s="4"/>
      <c r="AL1278" s="4"/>
      <c r="AM1278" s="4"/>
      <c r="AN1278" s="4"/>
      <c r="AO1278" s="4"/>
      <c r="AP1278" s="4"/>
      <c r="AQ1278" s="4"/>
      <c r="AR1278" s="4"/>
    </row>
    <row r="1279" spans="1:44" customFormat="1" ht="21.75" hidden="1" customHeight="1" x14ac:dyDescent="0.4">
      <c r="A1279" s="130"/>
      <c r="B1279" s="128" t="s">
        <v>209</v>
      </c>
      <c r="C1279" s="184">
        <v>5.6499402218268715</v>
      </c>
      <c r="D1279" s="123"/>
      <c r="E1279" s="124">
        <v>0.17129862646153185</v>
      </c>
      <c r="F1279" s="184">
        <v>5.6910865387927219</v>
      </c>
      <c r="G1279" s="123"/>
      <c r="H1279" s="124">
        <v>0.1456634707541056</v>
      </c>
      <c r="I1279" s="184">
        <v>6.2527236569239859</v>
      </c>
      <c r="J1279" s="163"/>
      <c r="K1279" s="122">
        <v>0.10272207350484189</v>
      </c>
      <c r="L1279" s="184">
        <v>6.2527236569239859</v>
      </c>
      <c r="M1279" s="163"/>
      <c r="N1279" s="122">
        <v>0.10272207350484189</v>
      </c>
      <c r="O1279" s="125"/>
      <c r="P1279" s="125"/>
      <c r="Q1279" s="125"/>
      <c r="R1279" s="4"/>
      <c r="S1279" s="4"/>
      <c r="T1279" s="4"/>
      <c r="U1279" s="4"/>
      <c r="V1279" s="4"/>
      <c r="W1279" s="4"/>
      <c r="X1279" s="4"/>
      <c r="Y1279" s="4"/>
      <c r="Z1279" s="4"/>
      <c r="AA1279" s="4"/>
      <c r="AB1279" s="4"/>
      <c r="AC1279" s="4"/>
      <c r="AD1279" s="4"/>
      <c r="AE1279" s="4"/>
      <c r="AF1279" s="4"/>
      <c r="AG1279" s="4"/>
      <c r="AH1279" s="4"/>
      <c r="AI1279" s="4"/>
      <c r="AJ1279" s="4"/>
      <c r="AK1279" s="4"/>
      <c r="AL1279" s="4"/>
      <c r="AM1279" s="4"/>
      <c r="AN1279" s="4"/>
      <c r="AO1279" s="4"/>
      <c r="AP1279" s="4"/>
      <c r="AQ1279" s="4"/>
      <c r="AR1279" s="4"/>
    </row>
    <row r="1280" spans="1:44" customFormat="1" ht="21.75" hidden="1" customHeight="1" x14ac:dyDescent="0.4">
      <c r="A1280" s="129"/>
      <c r="B1280" s="128" t="s">
        <v>256</v>
      </c>
      <c r="C1280" s="184">
        <v>9.2076658094444959</v>
      </c>
      <c r="D1280" s="123"/>
      <c r="E1280" s="124">
        <v>0.27916410513183343</v>
      </c>
      <c r="F1280" s="184">
        <v>10.9069698298749</v>
      </c>
      <c r="G1280" s="123"/>
      <c r="H1280" s="124">
        <v>0.2791641051318336</v>
      </c>
      <c r="I1280" s="184">
        <v>16.992803442967436</v>
      </c>
      <c r="J1280" s="163"/>
      <c r="K1280" s="122">
        <v>0.27916410513183371</v>
      </c>
      <c r="L1280" s="184">
        <v>16.992803442967436</v>
      </c>
      <c r="M1280" s="163"/>
      <c r="N1280" s="122">
        <v>0.27916410513183371</v>
      </c>
      <c r="O1280" s="125"/>
      <c r="P1280" s="125"/>
      <c r="Q1280" s="125"/>
      <c r="R1280" s="4"/>
      <c r="S1280" s="4"/>
      <c r="T1280" s="4"/>
      <c r="U1280" s="4"/>
      <c r="V1280" s="4"/>
      <c r="W1280" s="4"/>
      <c r="X1280" s="4"/>
      <c r="Y1280" s="4"/>
      <c r="Z1280" s="4"/>
      <c r="AA1280" s="4"/>
      <c r="AB1280" s="4"/>
      <c r="AC1280" s="4"/>
      <c r="AD1280" s="4"/>
      <c r="AE1280" s="4"/>
      <c r="AF1280" s="4"/>
      <c r="AG1280" s="4"/>
      <c r="AH1280" s="4"/>
      <c r="AI1280" s="4"/>
      <c r="AJ1280" s="4"/>
      <c r="AK1280" s="4"/>
      <c r="AL1280" s="4"/>
      <c r="AM1280" s="4"/>
      <c r="AN1280" s="4"/>
      <c r="AO1280" s="4"/>
      <c r="AP1280" s="4"/>
      <c r="AQ1280" s="4"/>
      <c r="AR1280" s="4"/>
    </row>
    <row r="1281" spans="1:44" customFormat="1" ht="21.75" hidden="1" customHeight="1" x14ac:dyDescent="0.4">
      <c r="A1281" s="127" t="s">
        <v>221</v>
      </c>
      <c r="B1281" s="126"/>
      <c r="C1281" s="184">
        <v>32.9829861367608</v>
      </c>
      <c r="D1281" s="123"/>
      <c r="E1281" s="124">
        <v>1</v>
      </c>
      <c r="F1281" s="184">
        <v>39.070101167641688</v>
      </c>
      <c r="G1281" s="123"/>
      <c r="H1281" s="124">
        <v>1</v>
      </c>
      <c r="I1281" s="184">
        <v>60.870302200716957</v>
      </c>
      <c r="J1281" s="163"/>
      <c r="K1281" s="122">
        <v>1</v>
      </c>
      <c r="L1281" s="184">
        <v>60.870302200716957</v>
      </c>
      <c r="M1281" s="163"/>
      <c r="N1281" s="122">
        <v>1</v>
      </c>
      <c r="O1281" s="125"/>
      <c r="P1281" s="125"/>
      <c r="Q1281" s="125"/>
      <c r="R1281" s="4"/>
      <c r="S1281" s="4"/>
      <c r="T1281" s="4"/>
      <c r="U1281" s="4"/>
      <c r="V1281" s="4"/>
      <c r="W1281" s="4"/>
      <c r="X1281" s="4"/>
      <c r="Y1281" s="4"/>
      <c r="Z1281" s="4"/>
      <c r="AA1281" s="4"/>
      <c r="AB1281" s="4"/>
      <c r="AC1281" s="4"/>
      <c r="AD1281" s="4"/>
      <c r="AE1281" s="4"/>
      <c r="AF1281" s="4"/>
      <c r="AG1281" s="4"/>
      <c r="AH1281" s="4"/>
      <c r="AI1281" s="4"/>
      <c r="AJ1281" s="4"/>
      <c r="AK1281" s="4"/>
      <c r="AL1281" s="4"/>
      <c r="AM1281" s="4"/>
      <c r="AN1281" s="4"/>
      <c r="AO1281" s="4"/>
      <c r="AP1281" s="4"/>
      <c r="AQ1281" s="4"/>
      <c r="AR1281" s="4"/>
    </row>
    <row r="1282" spans="1:44" customFormat="1" ht="21.75" hidden="1" customHeight="1" x14ac:dyDescent="0.4">
      <c r="A1282" s="186"/>
      <c r="B1282" s="186"/>
      <c r="C1282" s="187"/>
      <c r="D1282" s="188"/>
      <c r="E1282" s="125"/>
      <c r="F1282" s="187"/>
      <c r="G1282" s="188"/>
      <c r="H1282" s="125"/>
      <c r="I1282" s="187"/>
      <c r="J1282" s="188"/>
      <c r="K1282" s="125"/>
      <c r="L1282" s="187"/>
      <c r="M1282" s="188"/>
      <c r="N1282" s="125"/>
      <c r="O1282" s="125"/>
      <c r="P1282" s="125"/>
      <c r="Q1282" s="125"/>
      <c r="R1282" s="4"/>
      <c r="S1282" s="4"/>
      <c r="T1282" s="4"/>
      <c r="U1282" s="4"/>
      <c r="V1282" s="4"/>
      <c r="W1282" s="4"/>
      <c r="X1282" s="4"/>
      <c r="Y1282" s="4"/>
      <c r="Z1282" s="4"/>
      <c r="AA1282" s="4"/>
      <c r="AB1282" s="4"/>
      <c r="AC1282" s="4"/>
      <c r="AD1282" s="4"/>
      <c r="AE1282" s="4"/>
      <c r="AF1282" s="4"/>
      <c r="AG1282" s="4"/>
      <c r="AH1282" s="4"/>
      <c r="AI1282" s="4"/>
      <c r="AJ1282" s="4"/>
      <c r="AK1282" s="4"/>
      <c r="AL1282" s="4"/>
      <c r="AM1282" s="4"/>
      <c r="AN1282" s="4"/>
      <c r="AO1282" s="4"/>
      <c r="AP1282" s="4"/>
      <c r="AQ1282" s="4"/>
      <c r="AR1282" s="4"/>
    </row>
    <row r="1283" spans="1:44" customFormat="1" ht="21.75" hidden="1" customHeight="1" x14ac:dyDescent="0.4">
      <c r="A1283" s="87"/>
      <c r="B1283" s="87"/>
      <c r="C1283" s="87"/>
      <c r="D1283" s="87"/>
      <c r="E1283" s="87"/>
      <c r="F1283" s="87"/>
      <c r="G1283" s="87"/>
      <c r="H1283" s="87"/>
      <c r="I1283" s="87"/>
      <c r="J1283" s="87"/>
      <c r="L1283" s="87"/>
      <c r="M1283" s="87"/>
      <c r="R1283" s="4"/>
      <c r="S1283" s="4"/>
      <c r="T1283" s="4"/>
      <c r="U1283" s="4"/>
      <c r="V1283" s="4"/>
      <c r="W1283" s="4"/>
      <c r="X1283" s="4"/>
      <c r="Y1283" s="4"/>
      <c r="Z1283" s="4"/>
      <c r="AA1283" s="4"/>
      <c r="AB1283" s="4"/>
      <c r="AC1283" s="4"/>
      <c r="AD1283" s="4"/>
      <c r="AE1283" s="4"/>
      <c r="AF1283" s="4"/>
      <c r="AG1283" s="4"/>
      <c r="AH1283" s="4"/>
      <c r="AI1283" s="4"/>
      <c r="AJ1283" s="4"/>
      <c r="AK1283" s="4"/>
      <c r="AL1283" s="4"/>
      <c r="AM1283" s="4"/>
      <c r="AN1283" s="4"/>
      <c r="AO1283" s="4"/>
      <c r="AP1283" s="4"/>
      <c r="AQ1283" s="4"/>
      <c r="AR1283" s="4"/>
    </row>
    <row r="1284" spans="1:44" customFormat="1" ht="21.75" hidden="1" customHeight="1" x14ac:dyDescent="0.4">
      <c r="A1284" s="121" t="s">
        <v>243</v>
      </c>
      <c r="B1284" s="120"/>
      <c r="C1284" s="118" t="s">
        <v>242</v>
      </c>
      <c r="D1284" s="118"/>
      <c r="E1284" s="119"/>
      <c r="F1284" s="118" t="s">
        <v>242</v>
      </c>
      <c r="G1284" s="118"/>
      <c r="H1284" s="119"/>
      <c r="I1284" s="118" t="s">
        <v>242</v>
      </c>
      <c r="J1284" s="165"/>
      <c r="L1284" s="118" t="s">
        <v>242</v>
      </c>
      <c r="M1284" s="165"/>
      <c r="R1284" s="4"/>
      <c r="S1284" s="4"/>
      <c r="T1284" s="4"/>
      <c r="U1284" s="4"/>
      <c r="V1284" s="4"/>
      <c r="W1284" s="4"/>
      <c r="X1284" s="4"/>
      <c r="Y1284" s="4"/>
      <c r="Z1284" s="4"/>
      <c r="AA1284" s="4"/>
      <c r="AB1284" s="4"/>
      <c r="AC1284" s="4"/>
      <c r="AD1284" s="4"/>
      <c r="AE1284" s="4"/>
      <c r="AF1284" s="4"/>
      <c r="AG1284" s="4"/>
      <c r="AH1284" s="4"/>
      <c r="AI1284" s="4"/>
      <c r="AJ1284" s="4"/>
      <c r="AK1284" s="4"/>
      <c r="AL1284" s="4"/>
      <c r="AM1284" s="4"/>
      <c r="AN1284" s="4"/>
      <c r="AO1284" s="4"/>
      <c r="AP1284" s="4"/>
      <c r="AQ1284" s="4"/>
      <c r="AR1284" s="4"/>
    </row>
    <row r="1285" spans="1:44" customFormat="1" ht="21.75" hidden="1" customHeight="1" x14ac:dyDescent="0.4">
      <c r="A1285" s="117" t="s">
        <v>241</v>
      </c>
      <c r="B1285" s="100" t="s">
        <v>240</v>
      </c>
      <c r="C1285" s="116">
        <v>2.9755981670975977E-2</v>
      </c>
      <c r="D1285" s="116"/>
      <c r="E1285" s="116"/>
      <c r="F1285" s="116">
        <v>2.9755981670975977E-2</v>
      </c>
      <c r="G1285" s="116"/>
      <c r="H1285" s="116"/>
      <c r="I1285" s="116">
        <v>2.9755981670975977E-2</v>
      </c>
      <c r="J1285" s="166"/>
      <c r="L1285" s="116">
        <v>2.9755981670975977E-2</v>
      </c>
      <c r="M1285" s="166"/>
      <c r="R1285" s="4"/>
      <c r="S1285" s="4"/>
      <c r="T1285" s="4"/>
      <c r="U1285" s="4"/>
      <c r="V1285" s="4"/>
      <c r="W1285" s="4"/>
      <c r="X1285" s="4"/>
      <c r="Y1285" s="4"/>
      <c r="Z1285" s="4"/>
      <c r="AA1285" s="4"/>
      <c r="AB1285" s="4"/>
      <c r="AC1285" s="4"/>
      <c r="AD1285" s="4"/>
      <c r="AE1285" s="4"/>
      <c r="AF1285" s="4"/>
      <c r="AG1285" s="4"/>
      <c r="AH1285" s="4"/>
      <c r="AI1285" s="4"/>
      <c r="AJ1285" s="4"/>
      <c r="AK1285" s="4"/>
      <c r="AL1285" s="4"/>
      <c r="AM1285" s="4"/>
      <c r="AN1285" s="4"/>
      <c r="AO1285" s="4"/>
      <c r="AP1285" s="4"/>
      <c r="AQ1285" s="4"/>
      <c r="AR1285" s="4"/>
    </row>
    <row r="1286" spans="1:44" customFormat="1" ht="21.75" hidden="1" customHeight="1" x14ac:dyDescent="0.4">
      <c r="A1286" s="115"/>
      <c r="B1286" s="100" t="s">
        <v>239</v>
      </c>
      <c r="C1286" s="114"/>
      <c r="D1286" s="114"/>
      <c r="E1286" s="114"/>
      <c r="F1286" s="114"/>
      <c r="G1286" s="114"/>
      <c r="H1286" s="114"/>
      <c r="I1286" s="114"/>
      <c r="J1286" s="167"/>
      <c r="L1286" s="114"/>
      <c r="M1286" s="167"/>
      <c r="R1286" s="4"/>
      <c r="S1286" s="4"/>
      <c r="T1286" s="4"/>
      <c r="U1286" s="4"/>
      <c r="V1286" s="4"/>
      <c r="W1286" s="4"/>
      <c r="X1286" s="4"/>
      <c r="Y1286" s="4"/>
      <c r="Z1286" s="4"/>
      <c r="AA1286" s="4"/>
      <c r="AB1286" s="4"/>
      <c r="AC1286" s="4"/>
      <c r="AD1286" s="4"/>
      <c r="AE1286" s="4"/>
      <c r="AF1286" s="4"/>
      <c r="AG1286" s="4"/>
      <c r="AH1286" s="4"/>
      <c r="AI1286" s="4"/>
      <c r="AJ1286" s="4"/>
      <c r="AK1286" s="4"/>
      <c r="AL1286" s="4"/>
      <c r="AM1286" s="4"/>
      <c r="AN1286" s="4"/>
      <c r="AO1286" s="4"/>
      <c r="AP1286" s="4"/>
      <c r="AQ1286" s="4"/>
      <c r="AR1286" s="4"/>
    </row>
    <row r="1287" spans="1:44" customFormat="1" ht="21.75" hidden="1" customHeight="1" x14ac:dyDescent="0.4">
      <c r="A1287" s="113" t="s">
        <v>238</v>
      </c>
      <c r="B1287" s="112"/>
      <c r="C1287" s="111"/>
      <c r="D1287" s="111"/>
      <c r="E1287" s="104"/>
      <c r="F1287" s="111"/>
      <c r="G1287" s="111"/>
      <c r="H1287" s="104"/>
      <c r="I1287" s="111"/>
      <c r="J1287" s="168"/>
      <c r="L1287" s="111"/>
      <c r="M1287" s="168"/>
      <c r="R1287" s="4"/>
      <c r="S1287" s="4"/>
      <c r="T1287" s="4"/>
      <c r="U1287" s="4"/>
      <c r="V1287" s="4"/>
      <c r="W1287" s="4"/>
      <c r="X1287" s="4"/>
      <c r="Y1287" s="4"/>
      <c r="Z1287" s="4"/>
      <c r="AA1287" s="4"/>
      <c r="AB1287" s="4"/>
      <c r="AC1287" s="4"/>
      <c r="AD1287" s="4"/>
      <c r="AE1287" s="4"/>
      <c r="AF1287" s="4"/>
      <c r="AG1287" s="4"/>
      <c r="AH1287" s="4"/>
      <c r="AI1287" s="4"/>
      <c r="AJ1287" s="4"/>
      <c r="AK1287" s="4"/>
      <c r="AL1287" s="4"/>
      <c r="AM1287" s="4"/>
      <c r="AN1287" s="4"/>
      <c r="AO1287" s="4"/>
      <c r="AP1287" s="4"/>
      <c r="AQ1287" s="4"/>
      <c r="AR1287" s="4"/>
    </row>
    <row r="1288" spans="1:44" customFormat="1" ht="21.75" hidden="1" customHeight="1" x14ac:dyDescent="0.4">
      <c r="A1288" s="159" t="s">
        <v>226</v>
      </c>
      <c r="B1288" s="100" t="s">
        <v>237</v>
      </c>
      <c r="C1288" s="102">
        <v>1</v>
      </c>
      <c r="D1288" s="102"/>
      <c r="E1288" s="102"/>
      <c r="F1288" s="102">
        <v>1</v>
      </c>
      <c r="G1288" s="102"/>
      <c r="H1288" s="102"/>
      <c r="I1288" s="102">
        <v>1</v>
      </c>
      <c r="J1288" s="169"/>
      <c r="L1288" s="102">
        <v>1</v>
      </c>
      <c r="M1288" s="169"/>
      <c r="R1288" s="4"/>
      <c r="S1288" s="4"/>
      <c r="T1288" s="4"/>
      <c r="U1288" s="4"/>
      <c r="V1288" s="4"/>
      <c r="W1288" s="4"/>
      <c r="X1288" s="4"/>
      <c r="Y1288" s="4"/>
      <c r="Z1288" s="4"/>
      <c r="AA1288" s="4"/>
      <c r="AB1288" s="4"/>
      <c r="AC1288" s="4"/>
      <c r="AD1288" s="4"/>
      <c r="AE1288" s="4"/>
      <c r="AF1288" s="4"/>
      <c r="AG1288" s="4"/>
      <c r="AH1288" s="4"/>
      <c r="AI1288" s="4"/>
      <c r="AJ1288" s="4"/>
      <c r="AK1288" s="4"/>
      <c r="AL1288" s="4"/>
      <c r="AM1288" s="4"/>
      <c r="AN1288" s="4"/>
      <c r="AO1288" s="4"/>
      <c r="AP1288" s="4"/>
      <c r="AQ1288" s="4"/>
      <c r="AR1288" s="4"/>
    </row>
    <row r="1289" spans="1:44" customFormat="1" ht="21.75" hidden="1" customHeight="1" x14ac:dyDescent="0.4">
      <c r="A1289" s="160"/>
      <c r="B1289" s="110" t="s">
        <v>236</v>
      </c>
      <c r="C1289" s="102">
        <v>0.5</v>
      </c>
      <c r="D1289" s="102"/>
      <c r="E1289" s="102"/>
      <c r="F1289" s="102">
        <v>0.5</v>
      </c>
      <c r="G1289" s="102"/>
      <c r="H1289" s="102"/>
      <c r="I1289" s="102">
        <v>0.5</v>
      </c>
      <c r="J1289" s="169"/>
      <c r="L1289" s="102">
        <v>0.5</v>
      </c>
      <c r="M1289" s="169"/>
      <c r="R1289" s="4"/>
      <c r="S1289" s="4"/>
      <c r="T1289" s="4"/>
      <c r="U1289" s="4"/>
      <c r="V1289" s="4"/>
      <c r="W1289" s="4"/>
      <c r="X1289" s="4"/>
      <c r="Y1289" s="4"/>
      <c r="Z1289" s="4"/>
      <c r="AA1289" s="4"/>
      <c r="AB1289" s="4"/>
      <c r="AC1289" s="4"/>
      <c r="AD1289" s="4"/>
      <c r="AE1289" s="4"/>
      <c r="AF1289" s="4"/>
      <c r="AG1289" s="4"/>
      <c r="AH1289" s="4"/>
      <c r="AI1289" s="4"/>
      <c r="AJ1289" s="4"/>
      <c r="AK1289" s="4"/>
      <c r="AL1289" s="4"/>
      <c r="AM1289" s="4"/>
      <c r="AN1289" s="4"/>
      <c r="AO1289" s="4"/>
      <c r="AP1289" s="4"/>
      <c r="AQ1289" s="4"/>
      <c r="AR1289" s="4"/>
    </row>
    <row r="1290" spans="1:44" customFormat="1" ht="21.75" hidden="1" customHeight="1" x14ac:dyDescent="0.4">
      <c r="A1290" s="160"/>
      <c r="B1290" s="100" t="s">
        <v>235</v>
      </c>
      <c r="C1290" s="102"/>
      <c r="D1290" s="102"/>
      <c r="E1290" s="102"/>
      <c r="F1290" s="102"/>
      <c r="G1290" s="102"/>
      <c r="H1290" s="102"/>
      <c r="I1290" s="102"/>
      <c r="J1290" s="169"/>
      <c r="L1290" s="102"/>
      <c r="M1290" s="169"/>
      <c r="R1290" s="4"/>
      <c r="S1290" s="4"/>
      <c r="T1290" s="4"/>
      <c r="U1290" s="4"/>
      <c r="V1290" s="4"/>
      <c r="W1290" s="4"/>
      <c r="X1290" s="4"/>
      <c r="Y1290" s="4"/>
      <c r="Z1290" s="4"/>
      <c r="AA1290" s="4"/>
      <c r="AB1290" s="4"/>
      <c r="AC1290" s="4"/>
      <c r="AD1290" s="4"/>
      <c r="AE1290" s="4"/>
      <c r="AF1290" s="4"/>
      <c r="AG1290" s="4"/>
      <c r="AH1290" s="4"/>
      <c r="AI1290" s="4"/>
      <c r="AJ1290" s="4"/>
      <c r="AK1290" s="4"/>
      <c r="AL1290" s="4"/>
      <c r="AM1290" s="4"/>
      <c r="AN1290" s="4"/>
      <c r="AO1290" s="4"/>
      <c r="AP1290" s="4"/>
      <c r="AQ1290" s="4"/>
      <c r="AR1290" s="4"/>
    </row>
    <row r="1291" spans="1:44" customFormat="1" ht="21.75" hidden="1" customHeight="1" x14ac:dyDescent="0.4">
      <c r="A1291" s="160"/>
      <c r="B1291" s="109" t="s">
        <v>234</v>
      </c>
      <c r="C1291" s="102"/>
      <c r="D1291" s="102"/>
      <c r="E1291" s="102"/>
      <c r="F1291" s="102"/>
      <c r="G1291" s="102"/>
      <c r="H1291" s="102"/>
      <c r="I1291" s="102"/>
      <c r="J1291" s="169"/>
      <c r="L1291" s="102"/>
      <c r="M1291" s="169"/>
      <c r="R1291" s="4"/>
      <c r="S1291" s="4"/>
      <c r="T1291" s="4"/>
      <c r="U1291" s="4"/>
      <c r="V1291" s="4"/>
      <c r="W1291" s="4"/>
      <c r="X1291" s="4"/>
      <c r="Y1291" s="4"/>
      <c r="Z1291" s="4"/>
      <c r="AA1291" s="4"/>
      <c r="AB1291" s="4"/>
      <c r="AC1291" s="4"/>
      <c r="AD1291" s="4"/>
      <c r="AE1291" s="4"/>
      <c r="AF1291" s="4"/>
      <c r="AG1291" s="4"/>
      <c r="AH1291" s="4"/>
      <c r="AI1291" s="4"/>
      <c r="AJ1291" s="4"/>
      <c r="AK1291" s="4"/>
      <c r="AL1291" s="4"/>
      <c r="AM1291" s="4"/>
      <c r="AN1291" s="4"/>
      <c r="AO1291" s="4"/>
      <c r="AP1291" s="4"/>
      <c r="AQ1291" s="4"/>
      <c r="AR1291" s="4"/>
    </row>
    <row r="1292" spans="1:44" customFormat="1" ht="21.75" hidden="1" customHeight="1" x14ac:dyDescent="0.4">
      <c r="A1292" s="101"/>
      <c r="B1292" s="100" t="s">
        <v>233</v>
      </c>
      <c r="C1292" s="108">
        <v>0.5</v>
      </c>
      <c r="D1292" s="108"/>
      <c r="E1292" s="108"/>
      <c r="F1292" s="108">
        <v>0.5</v>
      </c>
      <c r="G1292" s="108"/>
      <c r="H1292" s="108"/>
      <c r="I1292" s="108">
        <v>0.5</v>
      </c>
      <c r="J1292" s="170"/>
      <c r="L1292" s="108">
        <v>0.5</v>
      </c>
      <c r="M1292" s="170"/>
      <c r="R1292" s="4"/>
      <c r="S1292" s="4"/>
      <c r="T1292" s="4"/>
      <c r="U1292" s="4"/>
      <c r="V1292" s="4"/>
      <c r="W1292" s="4"/>
      <c r="X1292" s="4"/>
      <c r="Y1292" s="4"/>
      <c r="Z1292" s="4"/>
      <c r="AA1292" s="4"/>
      <c r="AB1292" s="4"/>
      <c r="AC1292" s="4"/>
      <c r="AD1292" s="4"/>
      <c r="AE1292" s="4"/>
      <c r="AF1292" s="4"/>
      <c r="AG1292" s="4"/>
      <c r="AH1292" s="4"/>
      <c r="AI1292" s="4"/>
      <c r="AJ1292" s="4"/>
      <c r="AK1292" s="4"/>
      <c r="AL1292" s="4"/>
      <c r="AM1292" s="4"/>
      <c r="AN1292" s="4"/>
      <c r="AO1292" s="4"/>
      <c r="AP1292" s="4"/>
      <c r="AQ1292" s="4"/>
      <c r="AR1292" s="4"/>
    </row>
    <row r="1293" spans="1:44" customFormat="1" ht="21.75" hidden="1" customHeight="1" x14ac:dyDescent="0.4">
      <c r="A1293" s="159" t="s">
        <v>232</v>
      </c>
      <c r="B1293" s="107" t="s">
        <v>231</v>
      </c>
      <c r="C1293" s="99">
        <v>18.725999999999999</v>
      </c>
      <c r="D1293" s="99"/>
      <c r="E1293" s="99"/>
      <c r="F1293" s="99">
        <v>18.725999999999999</v>
      </c>
      <c r="G1293" s="99"/>
      <c r="H1293" s="99"/>
      <c r="I1293" s="99">
        <v>18.725999999999999</v>
      </c>
      <c r="J1293" s="171"/>
      <c r="L1293" s="99">
        <v>18.725999999999999</v>
      </c>
      <c r="M1293" s="171"/>
      <c r="R1293" s="4"/>
      <c r="S1293" s="4"/>
      <c r="T1293" s="4"/>
      <c r="U1293" s="4"/>
      <c r="V1293" s="4"/>
      <c r="W1293" s="4"/>
      <c r="X1293" s="4"/>
      <c r="Y1293" s="4"/>
      <c r="Z1293" s="4"/>
      <c r="AA1293" s="4"/>
      <c r="AB1293" s="4"/>
      <c r="AC1293" s="4"/>
      <c r="AD1293" s="4"/>
      <c r="AE1293" s="4"/>
      <c r="AF1293" s="4"/>
      <c r="AG1293" s="4"/>
      <c r="AH1293" s="4"/>
      <c r="AI1293" s="4"/>
      <c r="AJ1293" s="4"/>
      <c r="AK1293" s="4"/>
      <c r="AL1293" s="4"/>
      <c r="AM1293" s="4"/>
      <c r="AN1293" s="4"/>
      <c r="AO1293" s="4"/>
      <c r="AP1293" s="4"/>
      <c r="AQ1293" s="4"/>
      <c r="AR1293" s="4"/>
    </row>
    <row r="1294" spans="1:44" customFormat="1" ht="21.75" hidden="1" customHeight="1" x14ac:dyDescent="0.4">
      <c r="A1294" s="160"/>
      <c r="B1294" s="107" t="s">
        <v>230</v>
      </c>
      <c r="C1294" s="99">
        <v>46.092432110722598</v>
      </c>
      <c r="D1294" s="99"/>
      <c r="E1294" s="99"/>
      <c r="F1294" s="99">
        <v>46.092432110722598</v>
      </c>
      <c r="G1294" s="99"/>
      <c r="H1294" s="99"/>
      <c r="I1294" s="99">
        <v>46.092432110722598</v>
      </c>
      <c r="J1294" s="171"/>
      <c r="L1294" s="99">
        <v>46.092432110722598</v>
      </c>
      <c r="M1294" s="171"/>
      <c r="R1294" s="4"/>
      <c r="S1294" s="4"/>
      <c r="T1294" s="4"/>
      <c r="U1294" s="4"/>
      <c r="V1294" s="4"/>
      <c r="W1294" s="4"/>
      <c r="X1294" s="4"/>
      <c r="Y1294" s="4"/>
      <c r="Z1294" s="4"/>
      <c r="AA1294" s="4"/>
      <c r="AB1294" s="4"/>
      <c r="AC1294" s="4"/>
      <c r="AD1294" s="4"/>
      <c r="AE1294" s="4"/>
      <c r="AF1294" s="4"/>
      <c r="AG1294" s="4"/>
      <c r="AH1294" s="4"/>
      <c r="AI1294" s="4"/>
      <c r="AJ1294" s="4"/>
      <c r="AK1294" s="4"/>
      <c r="AL1294" s="4"/>
      <c r="AM1294" s="4"/>
      <c r="AN1294" s="4"/>
      <c r="AO1294" s="4"/>
      <c r="AP1294" s="4"/>
      <c r="AQ1294" s="4"/>
      <c r="AR1294" s="4"/>
    </row>
    <row r="1295" spans="1:44" customFormat="1" ht="21.75" hidden="1" customHeight="1" x14ac:dyDescent="0.4">
      <c r="A1295" s="160"/>
      <c r="B1295" s="107" t="s">
        <v>229</v>
      </c>
      <c r="C1295" s="99">
        <v>55.398987485517999</v>
      </c>
      <c r="D1295" s="99"/>
      <c r="E1295" s="99"/>
      <c r="F1295" s="99">
        <v>55.398987485517999</v>
      </c>
      <c r="G1295" s="99"/>
      <c r="H1295" s="99"/>
      <c r="I1295" s="99">
        <v>55.398987485517999</v>
      </c>
      <c r="J1295" s="171"/>
      <c r="L1295" s="99">
        <v>55.398987485517999</v>
      </c>
      <c r="M1295" s="171"/>
      <c r="R1295" s="4"/>
      <c r="S1295" s="4"/>
      <c r="T1295" s="4"/>
      <c r="U1295" s="4"/>
      <c r="V1295" s="4"/>
      <c r="W1295" s="4"/>
      <c r="X1295" s="4"/>
      <c r="Y1295" s="4"/>
      <c r="Z1295" s="4"/>
      <c r="AA1295" s="4"/>
      <c r="AB1295" s="4"/>
      <c r="AC1295" s="4"/>
      <c r="AD1295" s="4"/>
      <c r="AE1295" s="4"/>
      <c r="AF1295" s="4"/>
      <c r="AG1295" s="4"/>
      <c r="AH1295" s="4"/>
      <c r="AI1295" s="4"/>
      <c r="AJ1295" s="4"/>
      <c r="AK1295" s="4"/>
      <c r="AL1295" s="4"/>
      <c r="AM1295" s="4"/>
      <c r="AN1295" s="4"/>
      <c r="AO1295" s="4"/>
      <c r="AP1295" s="4"/>
      <c r="AQ1295" s="4"/>
      <c r="AR1295" s="4"/>
    </row>
    <row r="1296" spans="1:44" customFormat="1" ht="21.75" hidden="1" customHeight="1" x14ac:dyDescent="0.4">
      <c r="A1296" s="101"/>
      <c r="B1296" s="107" t="s">
        <v>228</v>
      </c>
      <c r="C1296" s="99">
        <v>62.646820334094301</v>
      </c>
      <c r="D1296" s="99"/>
      <c r="E1296" s="99"/>
      <c r="F1296" s="99">
        <v>62.646820334094301</v>
      </c>
      <c r="G1296" s="99"/>
      <c r="H1296" s="99"/>
      <c r="I1296" s="99">
        <v>62.646820334094301</v>
      </c>
      <c r="J1296" s="171"/>
      <c r="L1296" s="99">
        <v>62.646820334094301</v>
      </c>
      <c r="M1296" s="171"/>
      <c r="R1296" s="4"/>
      <c r="S1296" s="4"/>
      <c r="T1296" s="4"/>
      <c r="U1296" s="4"/>
      <c r="V1296" s="4"/>
      <c r="W1296" s="4"/>
      <c r="X1296" s="4"/>
      <c r="Y1296" s="4"/>
      <c r="Z1296" s="4"/>
      <c r="AA1296" s="4"/>
      <c r="AB1296" s="4"/>
      <c r="AC1296" s="4"/>
      <c r="AD1296" s="4"/>
      <c r="AE1296" s="4"/>
      <c r="AF1296" s="4"/>
      <c r="AG1296" s="4"/>
      <c r="AH1296" s="4"/>
      <c r="AI1296" s="4"/>
      <c r="AJ1296" s="4"/>
      <c r="AK1296" s="4"/>
      <c r="AL1296" s="4"/>
      <c r="AM1296" s="4"/>
      <c r="AN1296" s="4"/>
      <c r="AO1296" s="4"/>
      <c r="AP1296" s="4"/>
      <c r="AQ1296" s="4"/>
      <c r="AR1296" s="4"/>
    </row>
    <row r="1297" spans="1:44" customFormat="1" ht="21.75" hidden="1" customHeight="1" x14ac:dyDescent="0.4">
      <c r="A1297" s="106" t="s">
        <v>227</v>
      </c>
      <c r="B1297" s="105"/>
      <c r="C1297" s="103"/>
      <c r="D1297" s="103"/>
      <c r="E1297" s="104"/>
      <c r="F1297" s="103"/>
      <c r="G1297" s="103"/>
      <c r="H1297" s="104"/>
      <c r="I1297" s="103"/>
      <c r="J1297" s="172"/>
      <c r="L1297" s="103"/>
      <c r="M1297" s="172"/>
      <c r="R1297" s="4"/>
      <c r="S1297" s="4"/>
      <c r="T1297" s="4"/>
      <c r="U1297" s="4"/>
      <c r="V1297" s="4"/>
      <c r="W1297" s="4"/>
      <c r="X1297" s="4"/>
      <c r="Y1297" s="4"/>
      <c r="Z1297" s="4"/>
      <c r="AA1297" s="4"/>
      <c r="AB1297" s="4"/>
      <c r="AC1297" s="4"/>
      <c r="AD1297" s="4"/>
      <c r="AE1297" s="4"/>
      <c r="AF1297" s="4"/>
      <c r="AG1297" s="4"/>
      <c r="AH1297" s="4"/>
      <c r="AI1297" s="4"/>
      <c r="AJ1297" s="4"/>
      <c r="AK1297" s="4"/>
      <c r="AL1297" s="4"/>
      <c r="AM1297" s="4"/>
      <c r="AN1297" s="4"/>
      <c r="AO1297" s="4"/>
      <c r="AP1297" s="4"/>
      <c r="AQ1297" s="4"/>
      <c r="AR1297" s="4"/>
    </row>
    <row r="1298" spans="1:44" customFormat="1" ht="21.75" hidden="1" customHeight="1" x14ac:dyDescent="0.4">
      <c r="A1298" s="159" t="s">
        <v>226</v>
      </c>
      <c r="B1298" s="100" t="s">
        <v>225</v>
      </c>
      <c r="C1298" s="102"/>
      <c r="D1298" s="102"/>
      <c r="E1298" s="102"/>
      <c r="F1298" s="102"/>
      <c r="G1298" s="102"/>
      <c r="H1298" s="102"/>
      <c r="I1298" s="102"/>
      <c r="J1298" s="169"/>
      <c r="L1298" s="102"/>
      <c r="M1298" s="169"/>
      <c r="R1298" s="4"/>
      <c r="S1298" s="4"/>
      <c r="T1298" s="4"/>
      <c r="U1298" s="4"/>
      <c r="V1298" s="4"/>
      <c r="W1298" s="4"/>
      <c r="X1298" s="4"/>
      <c r="Y1298" s="4"/>
      <c r="Z1298" s="4"/>
      <c r="AA1298" s="4"/>
      <c r="AB1298" s="4"/>
      <c r="AC1298" s="4"/>
      <c r="AD1298" s="4"/>
      <c r="AE1298" s="4"/>
      <c r="AF1298" s="4"/>
      <c r="AG1298" s="4"/>
      <c r="AH1298" s="4"/>
      <c r="AI1298" s="4"/>
      <c r="AJ1298" s="4"/>
      <c r="AK1298" s="4"/>
      <c r="AL1298" s="4"/>
      <c r="AM1298" s="4"/>
      <c r="AN1298" s="4"/>
      <c r="AO1298" s="4"/>
      <c r="AP1298" s="4"/>
      <c r="AQ1298" s="4"/>
      <c r="AR1298" s="4"/>
    </row>
    <row r="1299" spans="1:44" customFormat="1" ht="21.75" hidden="1" customHeight="1" x14ac:dyDescent="0.4">
      <c r="A1299" s="101"/>
      <c r="B1299" s="100" t="s">
        <v>224</v>
      </c>
      <c r="C1299" s="99"/>
      <c r="D1299" s="99"/>
      <c r="E1299" s="99"/>
      <c r="F1299" s="99"/>
      <c r="G1299" s="99"/>
      <c r="H1299" s="99"/>
      <c r="I1299" s="99"/>
      <c r="J1299" s="171"/>
      <c r="L1299" s="99"/>
      <c r="M1299" s="171"/>
      <c r="R1299" s="4"/>
      <c r="S1299" s="4"/>
      <c r="T1299" s="4"/>
      <c r="U1299" s="4"/>
      <c r="V1299" s="4"/>
      <c r="W1299" s="4"/>
      <c r="X1299" s="4"/>
      <c r="Y1299" s="4"/>
      <c r="Z1299" s="4"/>
      <c r="AA1299" s="4"/>
      <c r="AB1299" s="4"/>
      <c r="AC1299" s="4"/>
      <c r="AD1299" s="4"/>
      <c r="AE1299" s="4"/>
      <c r="AF1299" s="4"/>
      <c r="AG1299" s="4"/>
      <c r="AH1299" s="4"/>
      <c r="AI1299" s="4"/>
      <c r="AJ1299" s="4"/>
      <c r="AK1299" s="4"/>
      <c r="AL1299" s="4"/>
      <c r="AM1299" s="4"/>
      <c r="AN1299" s="4"/>
      <c r="AO1299" s="4"/>
      <c r="AP1299" s="4"/>
      <c r="AQ1299" s="4"/>
      <c r="AR1299" s="4"/>
    </row>
    <row r="1300" spans="1:44" customFormat="1" ht="21.75" hidden="1" customHeight="1" x14ac:dyDescent="0.4">
      <c r="A1300" s="87"/>
      <c r="B1300" s="87"/>
      <c r="C1300" s="98"/>
      <c r="D1300" s="98"/>
      <c r="E1300" s="98"/>
      <c r="F1300" s="98"/>
      <c r="G1300" s="98"/>
      <c r="H1300" s="98"/>
      <c r="I1300" s="98"/>
      <c r="J1300" s="98"/>
      <c r="L1300" s="98"/>
      <c r="M1300" s="98"/>
      <c r="R1300" s="4"/>
      <c r="S1300" s="4"/>
      <c r="T1300" s="4"/>
      <c r="U1300" s="4"/>
      <c r="V1300" s="4"/>
      <c r="W1300" s="4"/>
      <c r="X1300" s="4"/>
      <c r="Y1300" s="4"/>
      <c r="Z1300" s="4"/>
      <c r="AA1300" s="4"/>
      <c r="AB1300" s="4"/>
      <c r="AC1300" s="4"/>
      <c r="AD1300" s="4"/>
      <c r="AE1300" s="4"/>
      <c r="AF1300" s="4"/>
      <c r="AG1300" s="4"/>
      <c r="AH1300" s="4"/>
      <c r="AI1300" s="4"/>
      <c r="AJ1300" s="4"/>
      <c r="AK1300" s="4"/>
      <c r="AL1300" s="4"/>
      <c r="AM1300" s="4"/>
      <c r="AN1300" s="4"/>
      <c r="AO1300" s="4"/>
      <c r="AP1300" s="4"/>
      <c r="AQ1300" s="4"/>
      <c r="AR1300" s="4"/>
    </row>
    <row r="1301" spans="1:44" customFormat="1" ht="21.75" hidden="1" customHeight="1" x14ac:dyDescent="0.4">
      <c r="A1301" s="87" t="s">
        <v>8</v>
      </c>
      <c r="B1301" s="95" t="s">
        <v>223</v>
      </c>
      <c r="C1301" s="96">
        <v>4190.2413084805448</v>
      </c>
      <c r="D1301" s="96"/>
      <c r="E1301" s="97"/>
      <c r="F1301" s="96">
        <v>4818.4177998173345</v>
      </c>
      <c r="G1301" s="96"/>
      <c r="H1301" s="97"/>
      <c r="I1301" s="96">
        <v>6131.8547240855423</v>
      </c>
      <c r="J1301" s="173"/>
      <c r="L1301" s="96">
        <v>6131.8547240855423</v>
      </c>
      <c r="M1301" s="173"/>
      <c r="R1301" s="4"/>
      <c r="S1301" s="4"/>
      <c r="T1301" s="4"/>
      <c r="U1301" s="4"/>
      <c r="V1301" s="4"/>
      <c r="W1301" s="4"/>
      <c r="X1301" s="4"/>
      <c r="Y1301" s="4"/>
      <c r="Z1301" s="4"/>
      <c r="AA1301" s="4"/>
      <c r="AB1301" s="4"/>
      <c r="AC1301" s="4"/>
      <c r="AD1301" s="4"/>
      <c r="AE1301" s="4"/>
      <c r="AF1301" s="4"/>
      <c r="AG1301" s="4"/>
      <c r="AH1301" s="4"/>
      <c r="AI1301" s="4"/>
      <c r="AJ1301" s="4"/>
      <c r="AK1301" s="4"/>
      <c r="AL1301" s="4"/>
      <c r="AM1301" s="4"/>
      <c r="AN1301" s="4"/>
      <c r="AO1301" s="4"/>
      <c r="AP1301" s="4"/>
      <c r="AQ1301" s="4"/>
      <c r="AR1301" s="4"/>
    </row>
    <row r="1302" spans="1:44" customFormat="1" ht="21.75" hidden="1" customHeight="1" x14ac:dyDescent="0.4">
      <c r="A1302" s="87"/>
      <c r="B1302" s="95" t="s">
        <v>222</v>
      </c>
      <c r="C1302" s="93">
        <v>3355.3321006609926</v>
      </c>
      <c r="D1302" s="93"/>
      <c r="E1302" s="94"/>
      <c r="F1302" s="93">
        <v>3518.6820402559847</v>
      </c>
      <c r="G1302" s="93"/>
      <c r="H1302" s="94"/>
      <c r="I1302" s="93">
        <v>3785.0648555935591</v>
      </c>
      <c r="J1302" s="174"/>
      <c r="L1302" s="93">
        <v>3785.0648555935591</v>
      </c>
      <c r="M1302" s="174"/>
      <c r="R1302" s="4"/>
      <c r="S1302" s="4"/>
      <c r="T1302" s="4"/>
      <c r="U1302" s="4"/>
      <c r="V1302" s="4"/>
      <c r="W1302" s="4"/>
      <c r="X1302" s="4"/>
      <c r="Y1302" s="4"/>
      <c r="Z1302" s="4"/>
      <c r="AA1302" s="4"/>
      <c r="AB1302" s="4"/>
      <c r="AC1302" s="4"/>
      <c r="AD1302" s="4"/>
      <c r="AE1302" s="4"/>
      <c r="AF1302" s="4"/>
      <c r="AG1302" s="4"/>
      <c r="AH1302" s="4"/>
      <c r="AI1302" s="4"/>
      <c r="AJ1302" s="4"/>
      <c r="AK1302" s="4"/>
      <c r="AL1302" s="4"/>
      <c r="AM1302" s="4"/>
      <c r="AN1302" s="4"/>
      <c r="AO1302" s="4"/>
      <c r="AP1302" s="4"/>
      <c r="AQ1302" s="4"/>
      <c r="AR1302" s="4"/>
    </row>
    <row r="1303" spans="1:44" customFormat="1" ht="21.75" hidden="1" customHeight="1" x14ac:dyDescent="0.4">
      <c r="A1303" s="87"/>
      <c r="B1303" s="92" t="s">
        <v>221</v>
      </c>
      <c r="C1303" s="90">
        <v>33.964427267700273</v>
      </c>
      <c r="D1303" s="90"/>
      <c r="E1303" s="91"/>
      <c r="F1303" s="90">
        <v>40.232670381869212</v>
      </c>
      <c r="G1303" s="90"/>
      <c r="H1303" s="91"/>
      <c r="I1303" s="90">
        <v>62.681557797308265</v>
      </c>
      <c r="J1303" s="175"/>
      <c r="L1303" s="90">
        <v>62.681557797308265</v>
      </c>
      <c r="M1303" s="175"/>
      <c r="R1303" s="4"/>
      <c r="S1303" s="4"/>
      <c r="T1303" s="4"/>
      <c r="U1303" s="4"/>
      <c r="V1303" s="4"/>
      <c r="W1303" s="4"/>
      <c r="X1303" s="4"/>
      <c r="Y1303" s="4"/>
      <c r="Z1303" s="4"/>
      <c r="AA1303" s="4"/>
      <c r="AB1303" s="4"/>
      <c r="AC1303" s="4"/>
      <c r="AD1303" s="4"/>
      <c r="AE1303" s="4"/>
      <c r="AF1303" s="4"/>
      <c r="AG1303" s="4"/>
      <c r="AH1303" s="4"/>
      <c r="AI1303" s="4"/>
      <c r="AJ1303" s="4"/>
      <c r="AK1303" s="4"/>
      <c r="AL1303" s="4"/>
      <c r="AM1303" s="4"/>
      <c r="AN1303" s="4"/>
      <c r="AO1303" s="4"/>
      <c r="AP1303" s="4"/>
      <c r="AQ1303" s="4"/>
      <c r="AR1303" s="4"/>
    </row>
    <row r="1304" spans="1:44" customFormat="1" ht="21.75" hidden="1" customHeight="1" x14ac:dyDescent="0.4">
      <c r="A1304" s="87"/>
      <c r="B1304" s="87"/>
      <c r="C1304" s="87"/>
      <c r="D1304" s="87"/>
      <c r="E1304" s="87"/>
      <c r="F1304" s="87"/>
      <c r="G1304" s="87"/>
      <c r="H1304" s="87"/>
      <c r="I1304" s="87"/>
      <c r="J1304" s="87"/>
      <c r="L1304" s="87"/>
      <c r="M1304" s="87"/>
      <c r="R1304" s="4"/>
      <c r="S1304" s="4"/>
      <c r="T1304" s="4"/>
      <c r="U1304" s="4"/>
      <c r="V1304" s="4"/>
      <c r="W1304" s="4"/>
      <c r="X1304" s="4"/>
      <c r="Y1304" s="4"/>
      <c r="Z1304" s="4"/>
      <c r="AA1304" s="4"/>
      <c r="AB1304" s="4"/>
      <c r="AC1304" s="4"/>
      <c r="AD1304" s="4"/>
      <c r="AE1304" s="4"/>
      <c r="AF1304" s="4"/>
      <c r="AG1304" s="4"/>
      <c r="AH1304" s="4"/>
      <c r="AI1304" s="4"/>
      <c r="AJ1304" s="4"/>
      <c r="AK1304" s="4"/>
      <c r="AL1304" s="4"/>
      <c r="AM1304" s="4"/>
      <c r="AN1304" s="4"/>
      <c r="AO1304" s="4"/>
      <c r="AP1304" s="4"/>
      <c r="AQ1304" s="4"/>
      <c r="AR1304" s="4"/>
    </row>
    <row r="1305" spans="1:44" customFormat="1" ht="21.75" hidden="1" customHeight="1" x14ac:dyDescent="0.4">
      <c r="A1305" s="87"/>
      <c r="B1305" s="87"/>
      <c r="C1305" s="87"/>
      <c r="D1305" s="87"/>
      <c r="E1305" s="87"/>
      <c r="F1305" s="87"/>
      <c r="G1305" s="87"/>
      <c r="H1305" s="87"/>
      <c r="I1305" s="87"/>
      <c r="J1305" s="87"/>
      <c r="L1305" s="87"/>
      <c r="M1305" s="87"/>
      <c r="R1305" s="4"/>
      <c r="S1305" s="4"/>
      <c r="T1305" s="4"/>
      <c r="U1305" s="4"/>
      <c r="V1305" s="4"/>
      <c r="W1305" s="4"/>
      <c r="X1305" s="4"/>
      <c r="Y1305" s="4"/>
      <c r="Z1305" s="4"/>
      <c r="AA1305" s="4"/>
      <c r="AB1305" s="4"/>
      <c r="AC1305" s="4"/>
      <c r="AD1305" s="4"/>
      <c r="AE1305" s="4"/>
      <c r="AF1305" s="4"/>
      <c r="AG1305" s="4"/>
      <c r="AH1305" s="4"/>
      <c r="AI1305" s="4"/>
      <c r="AJ1305" s="4"/>
      <c r="AK1305" s="4"/>
      <c r="AL1305" s="4"/>
      <c r="AM1305" s="4"/>
      <c r="AN1305" s="4"/>
      <c r="AO1305" s="4"/>
      <c r="AP1305" s="4"/>
      <c r="AQ1305" s="4"/>
      <c r="AR1305" s="4"/>
    </row>
    <row r="1306" spans="1:44" customFormat="1" ht="21.75" hidden="1" customHeight="1" x14ac:dyDescent="0.4">
      <c r="A1306" s="87"/>
      <c r="B1306" s="87"/>
      <c r="C1306" s="87"/>
      <c r="D1306" s="87"/>
      <c r="E1306" s="87"/>
      <c r="F1306" s="87"/>
      <c r="G1306" s="87"/>
      <c r="H1306" s="87"/>
      <c r="I1306" s="87"/>
      <c r="J1306" s="87"/>
      <c r="L1306" s="87"/>
      <c r="M1306" s="87"/>
      <c r="R1306" s="4"/>
      <c r="S1306" s="4"/>
      <c r="T1306" s="4"/>
      <c r="U1306" s="4"/>
      <c r="V1306" s="4"/>
      <c r="W1306" s="4"/>
      <c r="X1306" s="4"/>
      <c r="Y1306" s="4"/>
      <c r="Z1306" s="4"/>
      <c r="AA1306" s="4"/>
      <c r="AB1306" s="4"/>
      <c r="AC1306" s="4"/>
      <c r="AD1306" s="4"/>
      <c r="AE1306" s="4"/>
      <c r="AF1306" s="4"/>
      <c r="AG1306" s="4"/>
      <c r="AH1306" s="4"/>
      <c r="AI1306" s="4"/>
      <c r="AJ1306" s="4"/>
      <c r="AK1306" s="4"/>
      <c r="AL1306" s="4"/>
      <c r="AM1306" s="4"/>
      <c r="AN1306" s="4"/>
      <c r="AO1306" s="4"/>
      <c r="AP1306" s="4"/>
      <c r="AQ1306" s="4"/>
      <c r="AR1306" s="4"/>
    </row>
    <row r="1307" spans="1:44" customFormat="1" ht="21.75" hidden="1" customHeight="1" x14ac:dyDescent="0.4">
      <c r="A1307" s="87"/>
      <c r="B1307" s="87"/>
      <c r="C1307" s="87"/>
      <c r="D1307" s="87"/>
      <c r="E1307" s="87"/>
      <c r="F1307" s="87"/>
      <c r="G1307" s="87"/>
      <c r="H1307" s="87"/>
      <c r="R1307" s="4"/>
      <c r="S1307" s="4"/>
      <c r="T1307" s="4"/>
      <c r="U1307" s="4"/>
      <c r="V1307" s="4"/>
      <c r="W1307" s="4"/>
      <c r="X1307" s="4"/>
      <c r="Y1307" s="4"/>
      <c r="Z1307" s="4"/>
      <c r="AA1307" s="4"/>
      <c r="AB1307" s="4"/>
      <c r="AC1307" s="4"/>
      <c r="AD1307" s="4"/>
      <c r="AE1307" s="4"/>
      <c r="AF1307" s="4"/>
      <c r="AG1307" s="4"/>
      <c r="AH1307" s="4"/>
      <c r="AI1307" s="4"/>
      <c r="AJ1307" s="4"/>
      <c r="AK1307" s="4"/>
      <c r="AL1307" s="4"/>
      <c r="AM1307" s="4"/>
      <c r="AN1307" s="4"/>
      <c r="AO1307" s="4"/>
      <c r="AP1307" s="4"/>
      <c r="AQ1307" s="4"/>
      <c r="AR1307" s="4"/>
    </row>
    <row r="1308" spans="1:44" customFormat="1" ht="21.75" hidden="1" customHeight="1" x14ac:dyDescent="0.4">
      <c r="A1308" s="87"/>
      <c r="B1308" s="87"/>
      <c r="C1308" s="87"/>
      <c r="D1308" s="87"/>
      <c r="E1308" s="87"/>
      <c r="F1308" s="87"/>
      <c r="G1308" s="87"/>
      <c r="H1308" s="87"/>
      <c r="R1308" s="4"/>
      <c r="S1308" s="4"/>
      <c r="T1308" s="4"/>
      <c r="U1308" s="4"/>
      <c r="V1308" s="4"/>
      <c r="W1308" s="4"/>
      <c r="X1308" s="4"/>
      <c r="Y1308" s="4"/>
      <c r="Z1308" s="4"/>
      <c r="AA1308" s="4"/>
      <c r="AB1308" s="4"/>
      <c r="AC1308" s="4"/>
      <c r="AD1308" s="4"/>
      <c r="AE1308" s="4"/>
      <c r="AF1308" s="4"/>
      <c r="AG1308" s="4"/>
      <c r="AH1308" s="4"/>
      <c r="AI1308" s="4"/>
      <c r="AJ1308" s="4"/>
      <c r="AK1308" s="4"/>
      <c r="AL1308" s="4"/>
      <c r="AM1308" s="4"/>
      <c r="AN1308" s="4"/>
      <c r="AO1308" s="4"/>
      <c r="AP1308" s="4"/>
      <c r="AQ1308" s="4"/>
      <c r="AR1308" s="4"/>
    </row>
    <row r="1309" spans="1:44" customFormat="1" ht="21.75" hidden="1" customHeight="1" x14ac:dyDescent="0.4">
      <c r="A1309" s="87"/>
      <c r="B1309" s="87"/>
      <c r="C1309" s="87"/>
      <c r="D1309" s="87"/>
      <c r="E1309" s="87"/>
      <c r="F1309" s="87"/>
      <c r="G1309" s="87"/>
      <c r="H1309" s="87"/>
      <c r="R1309" s="4"/>
      <c r="S1309" s="4"/>
      <c r="T1309" s="4"/>
      <c r="U1309" s="4"/>
      <c r="V1309" s="4"/>
      <c r="W1309" s="4"/>
      <c r="X1309" s="4"/>
      <c r="Y1309" s="4"/>
      <c r="Z1309" s="4"/>
      <c r="AA1309" s="4"/>
      <c r="AB1309" s="4"/>
      <c r="AC1309" s="4"/>
      <c r="AD1309" s="4"/>
      <c r="AE1309" s="4"/>
      <c r="AF1309" s="4"/>
      <c r="AG1309" s="4"/>
      <c r="AH1309" s="4"/>
      <c r="AI1309" s="4"/>
      <c r="AJ1309" s="4"/>
      <c r="AK1309" s="4"/>
      <c r="AL1309" s="4"/>
      <c r="AM1309" s="4"/>
      <c r="AN1309" s="4"/>
      <c r="AO1309" s="4"/>
      <c r="AP1309" s="4"/>
      <c r="AQ1309" s="4"/>
      <c r="AR1309" s="4"/>
    </row>
    <row r="1310" spans="1:44" customFormat="1" ht="21.75" hidden="1" customHeight="1" x14ac:dyDescent="0.4">
      <c r="A1310" s="87"/>
      <c r="B1310" s="89"/>
      <c r="C1310" s="87"/>
      <c r="D1310" s="87"/>
      <c r="E1310" s="87"/>
      <c r="F1310" s="87"/>
      <c r="G1310" s="87"/>
      <c r="H1310" s="87"/>
      <c r="R1310" s="4"/>
      <c r="S1310" s="4"/>
      <c r="T1310" s="4"/>
      <c r="U1310" s="4"/>
      <c r="V1310" s="4"/>
      <c r="W1310" s="4"/>
      <c r="X1310" s="4"/>
      <c r="Y1310" s="4"/>
      <c r="Z1310" s="4"/>
      <c r="AA1310" s="4"/>
      <c r="AB1310" s="4"/>
      <c r="AC1310" s="4"/>
      <c r="AD1310" s="4"/>
      <c r="AE1310" s="4"/>
      <c r="AF1310" s="4"/>
      <c r="AG1310" s="4"/>
      <c r="AH1310" s="4"/>
      <c r="AI1310" s="4"/>
      <c r="AJ1310" s="4"/>
      <c r="AK1310" s="4"/>
      <c r="AL1310" s="4"/>
      <c r="AM1310" s="4"/>
      <c r="AN1310" s="4"/>
      <c r="AO1310" s="4"/>
      <c r="AP1310" s="4"/>
      <c r="AQ1310" s="4"/>
      <c r="AR1310" s="4"/>
    </row>
    <row r="1311" spans="1:44" customFormat="1" ht="21.75" hidden="1" customHeight="1" x14ac:dyDescent="0.4">
      <c r="A1311" s="87"/>
      <c r="B1311" s="87"/>
      <c r="C1311" s="87"/>
      <c r="D1311" s="87"/>
      <c r="E1311" s="87"/>
      <c r="F1311" s="87"/>
      <c r="G1311" s="87"/>
      <c r="H1311" s="87"/>
      <c r="R1311" s="4"/>
      <c r="S1311" s="4"/>
      <c r="T1311" s="4"/>
      <c r="U1311" s="4"/>
      <c r="V1311" s="4"/>
      <c r="W1311" s="4"/>
      <c r="X1311" s="4"/>
      <c r="Y1311" s="4"/>
      <c r="Z1311" s="4"/>
      <c r="AA1311" s="4"/>
      <c r="AB1311" s="4"/>
      <c r="AC1311" s="4"/>
      <c r="AD1311" s="4"/>
      <c r="AE1311" s="4"/>
      <c r="AF1311" s="4"/>
      <c r="AG1311" s="4"/>
      <c r="AH1311" s="4"/>
      <c r="AI1311" s="4"/>
      <c r="AJ1311" s="4"/>
      <c r="AK1311" s="4"/>
      <c r="AL1311" s="4"/>
      <c r="AM1311" s="4"/>
      <c r="AN1311" s="4"/>
      <c r="AO1311" s="4"/>
      <c r="AP1311" s="4"/>
      <c r="AQ1311" s="4"/>
      <c r="AR1311" s="4"/>
    </row>
    <row r="1312" spans="1:44" customFormat="1" ht="21.75" hidden="1" customHeight="1" x14ac:dyDescent="0.4">
      <c r="A1312" s="87"/>
      <c r="B1312" s="87"/>
      <c r="C1312" s="87"/>
      <c r="D1312" s="87"/>
      <c r="E1312" s="87"/>
      <c r="F1312" s="87"/>
      <c r="G1312" s="87"/>
      <c r="H1312" s="87"/>
      <c r="R1312" s="4"/>
      <c r="S1312" s="4"/>
      <c r="T1312" s="4"/>
      <c r="U1312" s="4"/>
      <c r="V1312" s="4"/>
      <c r="W1312" s="4"/>
      <c r="X1312" s="4"/>
      <c r="Y1312" s="4"/>
      <c r="Z1312" s="4"/>
      <c r="AA1312" s="4"/>
      <c r="AB1312" s="4"/>
      <c r="AC1312" s="4"/>
      <c r="AD1312" s="4"/>
      <c r="AE1312" s="4"/>
      <c r="AF1312" s="4"/>
      <c r="AG1312" s="4"/>
      <c r="AH1312" s="4"/>
      <c r="AI1312" s="4"/>
      <c r="AJ1312" s="4"/>
      <c r="AK1312" s="4"/>
      <c r="AL1312" s="4"/>
      <c r="AM1312" s="4"/>
      <c r="AN1312" s="4"/>
      <c r="AO1312" s="4"/>
      <c r="AP1312" s="4"/>
      <c r="AQ1312" s="4"/>
      <c r="AR1312" s="4"/>
    </row>
    <row r="1313" spans="1:44" customFormat="1" ht="21.75" hidden="1" customHeight="1" x14ac:dyDescent="0.4">
      <c r="A1313" s="87"/>
      <c r="B1313" s="87"/>
      <c r="C1313" s="87"/>
      <c r="D1313" s="87"/>
      <c r="E1313" s="87"/>
      <c r="F1313" s="87"/>
      <c r="G1313" s="87"/>
      <c r="H1313" s="87"/>
      <c r="R1313" s="4"/>
      <c r="S1313" s="4"/>
      <c r="T1313" s="4"/>
      <c r="U1313" s="4"/>
      <c r="V1313" s="4"/>
      <c r="W1313" s="4"/>
      <c r="X1313" s="4"/>
      <c r="Y1313" s="4"/>
      <c r="Z1313" s="4"/>
      <c r="AA1313" s="4"/>
      <c r="AB1313" s="4"/>
      <c r="AC1313" s="4"/>
      <c r="AD1313" s="4"/>
      <c r="AE1313" s="4"/>
      <c r="AF1313" s="4"/>
      <c r="AG1313" s="4"/>
      <c r="AH1313" s="4"/>
      <c r="AI1313" s="4"/>
      <c r="AJ1313" s="4"/>
      <c r="AK1313" s="4"/>
      <c r="AL1313" s="4"/>
      <c r="AM1313" s="4"/>
      <c r="AN1313" s="4"/>
      <c r="AO1313" s="4"/>
      <c r="AP1313" s="4"/>
      <c r="AQ1313" s="4"/>
      <c r="AR1313" s="4"/>
    </row>
    <row r="1314" spans="1:44" customFormat="1" ht="21.75" hidden="1" customHeight="1" x14ac:dyDescent="0.4">
      <c r="A1314" s="87"/>
      <c r="B1314" s="87"/>
      <c r="C1314" s="87"/>
      <c r="D1314" s="87"/>
      <c r="E1314" s="87"/>
      <c r="F1314" s="87"/>
      <c r="G1314" s="87"/>
      <c r="H1314" s="87"/>
      <c r="R1314" s="4"/>
      <c r="S1314" s="4"/>
      <c r="T1314" s="4"/>
      <c r="U1314" s="4"/>
      <c r="V1314" s="4"/>
      <c r="W1314" s="4"/>
      <c r="X1314" s="4"/>
      <c r="Y1314" s="4"/>
      <c r="Z1314" s="4"/>
      <c r="AA1314" s="4"/>
      <c r="AB1314" s="4"/>
      <c r="AC1314" s="4"/>
      <c r="AD1314" s="4"/>
      <c r="AE1314" s="4"/>
      <c r="AF1314" s="4"/>
      <c r="AG1314" s="4"/>
      <c r="AH1314" s="4"/>
      <c r="AI1314" s="4"/>
      <c r="AJ1314" s="4"/>
      <c r="AK1314" s="4"/>
      <c r="AL1314" s="4"/>
      <c r="AM1314" s="4"/>
      <c r="AN1314" s="4"/>
      <c r="AO1314" s="4"/>
      <c r="AP1314" s="4"/>
      <c r="AQ1314" s="4"/>
      <c r="AR1314" s="4"/>
    </row>
    <row r="1315" spans="1:44" customFormat="1" ht="21.75" hidden="1" customHeight="1" x14ac:dyDescent="0.4">
      <c r="A1315" s="87"/>
      <c r="B1315" s="87"/>
      <c r="C1315" s="87"/>
      <c r="D1315" s="87"/>
      <c r="E1315" s="87"/>
      <c r="F1315" s="87"/>
      <c r="G1315" s="87"/>
      <c r="H1315" s="87"/>
      <c r="R1315" s="4"/>
      <c r="S1315" s="4"/>
      <c r="T1315" s="4"/>
      <c r="U1315" s="4"/>
      <c r="V1315" s="4"/>
      <c r="W1315" s="4"/>
      <c r="X1315" s="4"/>
      <c r="Y1315" s="4"/>
      <c r="Z1315" s="4"/>
      <c r="AA1315" s="4"/>
      <c r="AB1315" s="4"/>
      <c r="AC1315" s="4"/>
      <c r="AD1315" s="4"/>
      <c r="AE1315" s="4"/>
      <c r="AF1315" s="4"/>
      <c r="AG1315" s="4"/>
      <c r="AH1315" s="4"/>
      <c r="AI1315" s="4"/>
      <c r="AJ1315" s="4"/>
      <c r="AK1315" s="4"/>
      <c r="AL1315" s="4"/>
      <c r="AM1315" s="4"/>
      <c r="AN1315" s="4"/>
      <c r="AO1315" s="4"/>
      <c r="AP1315" s="4"/>
      <c r="AQ1315" s="4"/>
      <c r="AR1315" s="4"/>
    </row>
    <row r="1316" spans="1:44" customFormat="1" ht="21.75" hidden="1" customHeight="1" x14ac:dyDescent="0.4">
      <c r="A1316" s="87"/>
      <c r="B1316" s="87"/>
      <c r="C1316" s="87"/>
      <c r="D1316" s="87"/>
      <c r="E1316" s="87"/>
      <c r="F1316" s="87"/>
      <c r="G1316" s="87"/>
      <c r="H1316" s="87"/>
      <c r="R1316" s="4"/>
      <c r="S1316" s="4"/>
      <c r="T1316" s="4"/>
      <c r="U1316" s="4"/>
      <c r="V1316" s="4"/>
      <c r="W1316" s="4"/>
      <c r="X1316" s="4"/>
      <c r="Y1316" s="4"/>
      <c r="Z1316" s="4"/>
      <c r="AA1316" s="4"/>
      <c r="AB1316" s="4"/>
      <c r="AC1316" s="4"/>
      <c r="AD1316" s="4"/>
      <c r="AE1316" s="4"/>
      <c r="AF1316" s="4"/>
      <c r="AG1316" s="4"/>
      <c r="AH1316" s="4"/>
      <c r="AI1316" s="4"/>
      <c r="AJ1316" s="4"/>
      <c r="AK1316" s="4"/>
      <c r="AL1316" s="4"/>
      <c r="AM1316" s="4"/>
      <c r="AN1316" s="4"/>
      <c r="AO1316" s="4"/>
      <c r="AP1316" s="4"/>
      <c r="AQ1316" s="4"/>
      <c r="AR1316" s="4"/>
    </row>
    <row r="1317" spans="1:44" customFormat="1" ht="21.75" hidden="1" customHeight="1" x14ac:dyDescent="0.4">
      <c r="A1317" s="87"/>
      <c r="B1317" s="87"/>
      <c r="C1317" s="87"/>
      <c r="D1317" s="87"/>
      <c r="E1317" s="87"/>
      <c r="F1317" s="87"/>
      <c r="G1317" s="87"/>
      <c r="H1317" s="87"/>
      <c r="R1317" s="4"/>
      <c r="S1317" s="4"/>
      <c r="T1317" s="4"/>
      <c r="U1317" s="4"/>
      <c r="V1317" s="4"/>
      <c r="W1317" s="4"/>
      <c r="X1317" s="4"/>
      <c r="Y1317" s="4"/>
      <c r="Z1317" s="4"/>
      <c r="AA1317" s="4"/>
      <c r="AB1317" s="4"/>
      <c r="AC1317" s="4"/>
      <c r="AD1317" s="4"/>
      <c r="AE1317" s="4"/>
      <c r="AF1317" s="4"/>
      <c r="AG1317" s="4"/>
      <c r="AH1317" s="4"/>
      <c r="AI1317" s="4"/>
      <c r="AJ1317" s="4"/>
      <c r="AK1317" s="4"/>
      <c r="AL1317" s="4"/>
      <c r="AM1317" s="4"/>
      <c r="AN1317" s="4"/>
      <c r="AO1317" s="4"/>
      <c r="AP1317" s="4"/>
      <c r="AQ1317" s="4"/>
      <c r="AR1317" s="4"/>
    </row>
    <row r="1318" spans="1:44" customFormat="1" ht="21.75" hidden="1" customHeight="1" x14ac:dyDescent="0.4">
      <c r="A1318" s="87"/>
      <c r="B1318" s="87"/>
      <c r="C1318" s="87"/>
      <c r="D1318" s="87"/>
      <c r="E1318" s="87"/>
      <c r="F1318" s="87"/>
      <c r="G1318" s="87"/>
      <c r="H1318" s="87"/>
      <c r="R1318" s="4"/>
      <c r="S1318" s="4"/>
      <c r="T1318" s="4"/>
      <c r="U1318" s="4"/>
      <c r="V1318" s="4"/>
      <c r="W1318" s="4"/>
      <c r="X1318" s="4"/>
      <c r="Y1318" s="4"/>
      <c r="Z1318" s="4"/>
      <c r="AA1318" s="4"/>
      <c r="AB1318" s="4"/>
      <c r="AC1318" s="4"/>
      <c r="AD1318" s="4"/>
      <c r="AE1318" s="4"/>
      <c r="AF1318" s="4"/>
      <c r="AG1318" s="4"/>
      <c r="AH1318" s="4"/>
      <c r="AI1318" s="4"/>
      <c r="AJ1318" s="4"/>
      <c r="AK1318" s="4"/>
      <c r="AL1318" s="4"/>
      <c r="AM1318" s="4"/>
      <c r="AN1318" s="4"/>
      <c r="AO1318" s="4"/>
      <c r="AP1318" s="4"/>
      <c r="AQ1318" s="4"/>
      <c r="AR1318" s="4"/>
    </row>
    <row r="1319" spans="1:44" customFormat="1" ht="21.75" hidden="1" customHeight="1" x14ac:dyDescent="0.4">
      <c r="A1319" s="87"/>
      <c r="B1319" s="87"/>
      <c r="C1319" s="87"/>
      <c r="D1319" s="87"/>
      <c r="E1319" s="87"/>
      <c r="F1319" s="87"/>
      <c r="G1319" s="87"/>
      <c r="H1319" s="87"/>
      <c r="I1319" s="87"/>
      <c r="J1319" s="87"/>
      <c r="L1319" s="87"/>
      <c r="M1319" s="87"/>
      <c r="R1319" s="4"/>
      <c r="S1319" s="4"/>
      <c r="T1319" s="4"/>
      <c r="U1319" s="4"/>
      <c r="V1319" s="4"/>
      <c r="W1319" s="4"/>
      <c r="X1319" s="4"/>
      <c r="Y1319" s="4"/>
      <c r="Z1319" s="4"/>
      <c r="AA1319" s="4"/>
      <c r="AB1319" s="4"/>
      <c r="AC1319" s="4"/>
      <c r="AD1319" s="4"/>
      <c r="AE1319" s="4"/>
      <c r="AF1319" s="4"/>
      <c r="AG1319" s="4"/>
      <c r="AH1319" s="4"/>
      <c r="AI1319" s="4"/>
      <c r="AJ1319" s="4"/>
      <c r="AK1319" s="4"/>
      <c r="AL1319" s="4"/>
      <c r="AM1319" s="4"/>
      <c r="AN1319" s="4"/>
      <c r="AO1319" s="4"/>
      <c r="AP1319" s="4"/>
      <c r="AQ1319" s="4"/>
      <c r="AR1319" s="4"/>
    </row>
    <row r="1320" spans="1:44" customFormat="1" ht="21.75" hidden="1" customHeight="1" x14ac:dyDescent="0.4">
      <c r="A1320" s="87"/>
      <c r="B1320" s="87"/>
      <c r="C1320" s="87"/>
      <c r="D1320" s="87"/>
      <c r="E1320" s="87"/>
      <c r="F1320" s="87"/>
      <c r="G1320" s="87"/>
      <c r="H1320" s="87"/>
      <c r="I1320" s="87"/>
      <c r="J1320" s="87"/>
      <c r="L1320" s="87"/>
      <c r="M1320" s="87"/>
      <c r="R1320" s="4"/>
      <c r="S1320" s="4"/>
      <c r="T1320" s="4"/>
      <c r="U1320" s="4"/>
      <c r="V1320" s="4"/>
      <c r="W1320" s="4"/>
      <c r="X1320" s="4"/>
      <c r="Y1320" s="4"/>
      <c r="Z1320" s="4"/>
      <c r="AA1320" s="4"/>
      <c r="AB1320" s="4"/>
      <c r="AC1320" s="4"/>
      <c r="AD1320" s="4"/>
      <c r="AE1320" s="4"/>
      <c r="AF1320" s="4"/>
      <c r="AG1320" s="4"/>
      <c r="AH1320" s="4"/>
      <c r="AI1320" s="4"/>
      <c r="AJ1320" s="4"/>
      <c r="AK1320" s="4"/>
      <c r="AL1320" s="4"/>
      <c r="AM1320" s="4"/>
      <c r="AN1320" s="4"/>
      <c r="AO1320" s="4"/>
      <c r="AP1320" s="4"/>
      <c r="AQ1320" s="4"/>
      <c r="AR1320" s="4"/>
    </row>
    <row r="1321" spans="1:44" customFormat="1" ht="21.75" hidden="1" customHeight="1" x14ac:dyDescent="0.4">
      <c r="A1321" s="87"/>
      <c r="B1321" s="87"/>
      <c r="C1321" s="87"/>
      <c r="D1321" s="87"/>
      <c r="E1321" s="87"/>
      <c r="F1321" s="87"/>
      <c r="G1321" s="87"/>
      <c r="H1321" s="87"/>
      <c r="I1321" s="87"/>
      <c r="J1321" s="87"/>
      <c r="L1321" s="87"/>
      <c r="M1321" s="87"/>
      <c r="R1321" s="4"/>
      <c r="S1321" s="4"/>
      <c r="T1321" s="4"/>
      <c r="U1321" s="4"/>
      <c r="V1321" s="4"/>
      <c r="W1321" s="4"/>
      <c r="X1321" s="4"/>
      <c r="Y1321" s="4"/>
      <c r="Z1321" s="4"/>
      <c r="AA1321" s="4"/>
      <c r="AB1321" s="4"/>
      <c r="AC1321" s="4"/>
      <c r="AD1321" s="4"/>
      <c r="AE1321" s="4"/>
      <c r="AF1321" s="4"/>
      <c r="AG1321" s="4"/>
      <c r="AH1321" s="4"/>
      <c r="AI1321" s="4"/>
      <c r="AJ1321" s="4"/>
      <c r="AK1321" s="4"/>
      <c r="AL1321" s="4"/>
      <c r="AM1321" s="4"/>
      <c r="AN1321" s="4"/>
      <c r="AO1321" s="4"/>
      <c r="AP1321" s="4"/>
      <c r="AQ1321" s="4"/>
      <c r="AR1321" s="4"/>
    </row>
    <row r="1322" spans="1:44" customFormat="1" ht="21.75" hidden="1" customHeight="1" x14ac:dyDescent="0.4">
      <c r="A1322" s="87"/>
      <c r="B1322" s="87"/>
      <c r="C1322" s="87"/>
      <c r="D1322" s="87"/>
      <c r="E1322" s="87"/>
      <c r="F1322" s="87"/>
      <c r="G1322" s="87"/>
      <c r="H1322" s="87"/>
      <c r="I1322" s="87"/>
      <c r="J1322" s="87"/>
      <c r="L1322" s="87"/>
      <c r="M1322" s="87"/>
      <c r="R1322" s="4"/>
      <c r="S1322" s="4"/>
      <c r="T1322" s="4"/>
      <c r="U1322" s="4"/>
      <c r="V1322" s="4"/>
      <c r="W1322" s="4"/>
      <c r="X1322" s="4"/>
      <c r="Y1322" s="4"/>
      <c r="Z1322" s="4"/>
      <c r="AA1322" s="4"/>
      <c r="AB1322" s="4"/>
      <c r="AC1322" s="4"/>
      <c r="AD1322" s="4"/>
      <c r="AE1322" s="4"/>
      <c r="AF1322" s="4"/>
      <c r="AG1322" s="4"/>
      <c r="AH1322" s="4"/>
      <c r="AI1322" s="4"/>
      <c r="AJ1322" s="4"/>
      <c r="AK1322" s="4"/>
      <c r="AL1322" s="4"/>
      <c r="AM1322" s="4"/>
      <c r="AN1322" s="4"/>
      <c r="AO1322" s="4"/>
      <c r="AP1322" s="4"/>
      <c r="AQ1322" s="4"/>
      <c r="AR1322" s="4"/>
    </row>
    <row r="1323" spans="1:44" customFormat="1" ht="21.75" hidden="1" customHeight="1" x14ac:dyDescent="0.4">
      <c r="A1323" s="87"/>
      <c r="B1323" s="87"/>
      <c r="C1323" s="87"/>
      <c r="D1323" s="87"/>
      <c r="E1323" s="87"/>
      <c r="F1323" s="87"/>
      <c r="G1323" s="87"/>
      <c r="H1323" s="87"/>
      <c r="I1323" s="87"/>
      <c r="J1323" s="87"/>
      <c r="L1323" s="87"/>
      <c r="M1323" s="87"/>
      <c r="R1323" s="4"/>
      <c r="S1323" s="4"/>
      <c r="T1323" s="4"/>
      <c r="U1323" s="4"/>
      <c r="V1323" s="4"/>
      <c r="W1323" s="4"/>
      <c r="X1323" s="4"/>
      <c r="Y1323" s="4"/>
      <c r="Z1323" s="4"/>
      <c r="AA1323" s="4"/>
      <c r="AB1323" s="4"/>
      <c r="AC1323" s="4"/>
      <c r="AD1323" s="4"/>
      <c r="AE1323" s="4"/>
      <c r="AF1323" s="4"/>
      <c r="AG1323" s="4"/>
      <c r="AH1323" s="4"/>
      <c r="AI1323" s="4"/>
      <c r="AJ1323" s="4"/>
      <c r="AK1323" s="4"/>
      <c r="AL1323" s="4"/>
      <c r="AM1323" s="4"/>
      <c r="AN1323" s="4"/>
      <c r="AO1323" s="4"/>
      <c r="AP1323" s="4"/>
      <c r="AQ1323" s="4"/>
      <c r="AR1323" s="4"/>
    </row>
    <row r="1324" spans="1:44" customFormat="1" ht="21.75" hidden="1" customHeight="1" x14ac:dyDescent="0.4">
      <c r="A1324" s="87"/>
      <c r="B1324" s="87"/>
      <c r="C1324" s="87"/>
      <c r="D1324" s="87"/>
      <c r="E1324" s="87"/>
      <c r="F1324" s="87"/>
      <c r="G1324" s="87"/>
      <c r="H1324" s="87"/>
      <c r="I1324" s="87"/>
      <c r="J1324" s="87"/>
      <c r="L1324" s="87"/>
      <c r="M1324" s="87"/>
      <c r="R1324" s="4"/>
      <c r="S1324" s="4"/>
      <c r="T1324" s="4"/>
      <c r="U1324" s="4"/>
      <c r="V1324" s="4"/>
      <c r="W1324" s="4"/>
      <c r="X1324" s="4"/>
      <c r="Y1324" s="4"/>
      <c r="Z1324" s="4"/>
      <c r="AA1324" s="4"/>
      <c r="AB1324" s="4"/>
      <c r="AC1324" s="4"/>
      <c r="AD1324" s="4"/>
      <c r="AE1324" s="4"/>
      <c r="AF1324" s="4"/>
      <c r="AG1324" s="4"/>
      <c r="AH1324" s="4"/>
      <c r="AI1324" s="4"/>
      <c r="AJ1324" s="4"/>
      <c r="AK1324" s="4"/>
      <c r="AL1324" s="4"/>
      <c r="AM1324" s="4"/>
      <c r="AN1324" s="4"/>
      <c r="AO1324" s="4"/>
      <c r="AP1324" s="4"/>
      <c r="AQ1324" s="4"/>
      <c r="AR1324" s="4"/>
    </row>
    <row r="1325" spans="1:44" customFormat="1" ht="21.75" hidden="1" customHeight="1" x14ac:dyDescent="0.4">
      <c r="A1325" s="87"/>
      <c r="B1325" s="87"/>
      <c r="C1325" s="87"/>
      <c r="D1325" s="87"/>
      <c r="E1325" s="87"/>
      <c r="F1325" s="87"/>
      <c r="G1325" s="87"/>
      <c r="L1325" s="88"/>
      <c r="M1325" s="88"/>
      <c r="N1325" s="88"/>
      <c r="R1325" s="4"/>
      <c r="S1325" s="4"/>
      <c r="T1325" s="4"/>
      <c r="U1325" s="4"/>
      <c r="V1325" s="4"/>
      <c r="W1325" s="4"/>
      <c r="X1325" s="4"/>
      <c r="Y1325" s="4"/>
      <c r="Z1325" s="4"/>
      <c r="AA1325" s="4"/>
      <c r="AB1325" s="4"/>
      <c r="AC1325" s="4"/>
      <c r="AD1325" s="4"/>
      <c r="AE1325" s="4"/>
      <c r="AF1325" s="4"/>
      <c r="AG1325" s="4"/>
      <c r="AH1325" s="4"/>
      <c r="AI1325" s="4"/>
      <c r="AJ1325" s="4"/>
      <c r="AK1325" s="4"/>
      <c r="AL1325" s="4"/>
      <c r="AM1325" s="4"/>
      <c r="AN1325" s="4"/>
      <c r="AO1325" s="4"/>
      <c r="AP1325" s="4"/>
      <c r="AQ1325" s="4"/>
      <c r="AR1325" s="4"/>
    </row>
    <row r="1326" spans="1:44" customFormat="1" ht="21.75" hidden="1" customHeight="1" x14ac:dyDescent="0.4">
      <c r="A1326" s="87"/>
      <c r="B1326" s="87"/>
      <c r="C1326" s="87"/>
      <c r="D1326" s="87"/>
      <c r="E1326" s="87"/>
      <c r="F1326" s="87"/>
      <c r="G1326" s="87"/>
      <c r="L1326" s="88"/>
      <c r="M1326" s="88"/>
      <c r="N1326" s="88"/>
      <c r="R1326" s="4"/>
      <c r="S1326" s="4"/>
      <c r="T1326" s="4"/>
      <c r="U1326" s="4"/>
      <c r="V1326" s="4"/>
      <c r="W1326" s="4"/>
      <c r="X1326" s="4"/>
      <c r="Y1326" s="4"/>
      <c r="Z1326" s="4"/>
      <c r="AA1326" s="4"/>
      <c r="AB1326" s="4"/>
      <c r="AC1326" s="4"/>
      <c r="AD1326" s="4"/>
      <c r="AE1326" s="4"/>
      <c r="AF1326" s="4"/>
      <c r="AG1326" s="4"/>
      <c r="AH1326" s="4"/>
      <c r="AI1326" s="4"/>
      <c r="AJ1326" s="4"/>
      <c r="AK1326" s="4"/>
      <c r="AL1326" s="4"/>
      <c r="AM1326" s="4"/>
      <c r="AN1326" s="4"/>
      <c r="AO1326" s="4"/>
      <c r="AP1326" s="4"/>
      <c r="AQ1326" s="4"/>
      <c r="AR1326" s="4"/>
    </row>
    <row r="1327" spans="1:44" customFormat="1" ht="21.75" hidden="1" customHeight="1" x14ac:dyDescent="0.4">
      <c r="A1327" s="87"/>
      <c r="B1327" s="87"/>
      <c r="C1327" s="87"/>
      <c r="D1327" s="87"/>
      <c r="E1327" s="87"/>
      <c r="F1327" s="87"/>
      <c r="G1327" s="87"/>
      <c r="L1327" s="88"/>
      <c r="M1327" s="88"/>
      <c r="N1327" s="88"/>
      <c r="R1327" s="4"/>
      <c r="S1327" s="4"/>
      <c r="T1327" s="4"/>
      <c r="U1327" s="4"/>
      <c r="V1327" s="4"/>
      <c r="W1327" s="4"/>
      <c r="X1327" s="4"/>
      <c r="Y1327" s="4"/>
      <c r="Z1327" s="4"/>
      <c r="AA1327" s="4"/>
      <c r="AB1327" s="4"/>
      <c r="AC1327" s="4"/>
      <c r="AD1327" s="4"/>
      <c r="AE1327" s="4"/>
      <c r="AF1327" s="4"/>
      <c r="AG1327" s="4"/>
      <c r="AH1327" s="4"/>
      <c r="AI1327" s="4"/>
      <c r="AJ1327" s="4"/>
      <c r="AK1327" s="4"/>
      <c r="AL1327" s="4"/>
      <c r="AM1327" s="4"/>
      <c r="AN1327" s="4"/>
      <c r="AO1327" s="4"/>
      <c r="AP1327" s="4"/>
      <c r="AQ1327" s="4"/>
      <c r="AR1327" s="4"/>
    </row>
    <row r="1328" spans="1:44" customFormat="1" ht="21.75" hidden="1" customHeight="1" x14ac:dyDescent="0.4">
      <c r="A1328" s="87"/>
      <c r="B1328" s="87"/>
      <c r="C1328" s="87"/>
      <c r="D1328" s="87"/>
      <c r="E1328" s="87"/>
      <c r="F1328" s="87"/>
      <c r="G1328" s="87"/>
      <c r="L1328" s="88"/>
      <c r="M1328" s="88"/>
      <c r="N1328" s="88"/>
      <c r="R1328" s="4"/>
      <c r="S1328" s="4"/>
      <c r="T1328" s="4"/>
      <c r="U1328" s="4"/>
      <c r="V1328" s="4"/>
      <c r="W1328" s="4"/>
      <c r="X1328" s="4"/>
      <c r="Y1328" s="4"/>
      <c r="Z1328" s="4"/>
      <c r="AA1328" s="4"/>
      <c r="AB1328" s="4"/>
      <c r="AC1328" s="4"/>
      <c r="AD1328" s="4"/>
      <c r="AE1328" s="4"/>
      <c r="AF1328" s="4"/>
      <c r="AG1328" s="4"/>
      <c r="AH1328" s="4"/>
      <c r="AI1328" s="4"/>
      <c r="AJ1328" s="4"/>
      <c r="AK1328" s="4"/>
      <c r="AL1328" s="4"/>
      <c r="AM1328" s="4"/>
      <c r="AN1328" s="4"/>
      <c r="AO1328" s="4"/>
      <c r="AP1328" s="4"/>
      <c r="AQ1328" s="4"/>
      <c r="AR1328" s="4"/>
    </row>
    <row r="1329" spans="1:44" customFormat="1" ht="21.75" hidden="1" customHeight="1" x14ac:dyDescent="0.4">
      <c r="A1329" s="87"/>
      <c r="B1329" s="87"/>
      <c r="C1329" s="87"/>
      <c r="D1329" s="87"/>
      <c r="E1329" s="87"/>
      <c r="F1329" s="87"/>
      <c r="G1329" s="87"/>
      <c r="L1329" s="88"/>
      <c r="M1329" s="88"/>
      <c r="N1329" s="88"/>
      <c r="R1329" s="4"/>
      <c r="S1329" s="4"/>
      <c r="T1329" s="4"/>
      <c r="U1329" s="4"/>
      <c r="V1329" s="4"/>
      <c r="W1329" s="4"/>
      <c r="X1329" s="4"/>
      <c r="Y1329" s="4"/>
      <c r="Z1329" s="4"/>
      <c r="AA1329" s="4"/>
      <c r="AB1329" s="4"/>
      <c r="AC1329" s="4"/>
      <c r="AD1329" s="4"/>
      <c r="AE1329" s="4"/>
      <c r="AF1329" s="4"/>
      <c r="AG1329" s="4"/>
      <c r="AH1329" s="4"/>
      <c r="AI1329" s="4"/>
      <c r="AJ1329" s="4"/>
      <c r="AK1329" s="4"/>
      <c r="AL1329" s="4"/>
      <c r="AM1329" s="4"/>
      <c r="AN1329" s="4"/>
      <c r="AO1329" s="4"/>
      <c r="AP1329" s="4"/>
      <c r="AQ1329" s="4"/>
      <c r="AR1329" s="4"/>
    </row>
    <row r="1330" spans="1:44" customFormat="1" ht="21.75" hidden="1" customHeight="1" x14ac:dyDescent="0.4">
      <c r="A1330" s="87"/>
      <c r="B1330" s="87"/>
      <c r="C1330" s="87"/>
      <c r="D1330" s="87"/>
      <c r="E1330" s="87"/>
      <c r="F1330" s="87"/>
      <c r="G1330" s="87"/>
      <c r="L1330" s="88"/>
      <c r="M1330" s="88"/>
      <c r="N1330" s="88"/>
      <c r="R1330" s="4"/>
      <c r="S1330" s="4"/>
      <c r="T1330" s="4"/>
      <c r="U1330" s="4"/>
      <c r="V1330" s="4"/>
      <c r="W1330" s="4"/>
      <c r="X1330" s="4"/>
      <c r="Y1330" s="4"/>
      <c r="Z1330" s="4"/>
      <c r="AA1330" s="4"/>
      <c r="AB1330" s="4"/>
      <c r="AC1330" s="4"/>
      <c r="AD1330" s="4"/>
      <c r="AE1330" s="4"/>
      <c r="AF1330" s="4"/>
      <c r="AG1330" s="4"/>
      <c r="AH1330" s="4"/>
      <c r="AI1330" s="4"/>
      <c r="AJ1330" s="4"/>
      <c r="AK1330" s="4"/>
      <c r="AL1330" s="4"/>
      <c r="AM1330" s="4"/>
      <c r="AN1330" s="4"/>
      <c r="AO1330" s="4"/>
      <c r="AP1330" s="4"/>
      <c r="AQ1330" s="4"/>
      <c r="AR1330" s="4"/>
    </row>
    <row r="1331" spans="1:44" customFormat="1" ht="21.75" hidden="1" customHeight="1" x14ac:dyDescent="0.4">
      <c r="A1331" s="87"/>
      <c r="B1331" s="87"/>
      <c r="C1331" s="87"/>
      <c r="D1331" s="87"/>
      <c r="E1331" s="87"/>
      <c r="F1331" s="87"/>
      <c r="G1331" s="87"/>
      <c r="L1331" s="88"/>
      <c r="M1331" s="88"/>
      <c r="N1331" s="88"/>
      <c r="R1331" s="4"/>
      <c r="S1331" s="4"/>
      <c r="T1331" s="4"/>
      <c r="U1331" s="4"/>
      <c r="V1331" s="4"/>
      <c r="W1331" s="4"/>
      <c r="X1331" s="4"/>
      <c r="Y1331" s="4"/>
      <c r="Z1331" s="4"/>
      <c r="AA1331" s="4"/>
      <c r="AB1331" s="4"/>
      <c r="AC1331" s="4"/>
      <c r="AD1331" s="4"/>
      <c r="AE1331" s="4"/>
      <c r="AF1331" s="4"/>
      <c r="AG1331" s="4"/>
      <c r="AH1331" s="4"/>
      <c r="AI1331" s="4"/>
      <c r="AJ1331" s="4"/>
      <c r="AK1331" s="4"/>
      <c r="AL1331" s="4"/>
      <c r="AM1331" s="4"/>
      <c r="AN1331" s="4"/>
      <c r="AO1331" s="4"/>
      <c r="AP1331" s="4"/>
      <c r="AQ1331" s="4"/>
      <c r="AR1331" s="4"/>
    </row>
    <row r="1332" spans="1:44" customFormat="1" ht="21.75" hidden="1" customHeight="1" x14ac:dyDescent="0.4">
      <c r="A1332" s="87"/>
      <c r="B1332" s="87"/>
      <c r="C1332" s="87"/>
      <c r="D1332" s="87"/>
      <c r="E1332" s="87"/>
      <c r="F1332" s="87"/>
      <c r="G1332" s="87"/>
      <c r="L1332" s="88"/>
      <c r="M1332" s="88"/>
      <c r="N1332" s="88"/>
      <c r="R1332" s="4"/>
      <c r="S1332" s="4"/>
      <c r="T1332" s="4"/>
      <c r="U1332" s="4"/>
      <c r="V1332" s="4"/>
      <c r="W1332" s="4"/>
      <c r="X1332" s="4"/>
      <c r="Y1332" s="4"/>
      <c r="Z1332" s="4"/>
      <c r="AA1332" s="4"/>
      <c r="AB1332" s="4"/>
      <c r="AC1332" s="4"/>
      <c r="AD1332" s="4"/>
      <c r="AE1332" s="4"/>
      <c r="AF1332" s="4"/>
      <c r="AG1332" s="4"/>
      <c r="AH1332" s="4"/>
      <c r="AI1332" s="4"/>
      <c r="AJ1332" s="4"/>
      <c r="AK1332" s="4"/>
      <c r="AL1332" s="4"/>
      <c r="AM1332" s="4"/>
      <c r="AN1332" s="4"/>
      <c r="AO1332" s="4"/>
      <c r="AP1332" s="4"/>
      <c r="AQ1332" s="4"/>
      <c r="AR1332" s="4"/>
    </row>
    <row r="1333" spans="1:44" customFormat="1" ht="21.75" hidden="1" customHeight="1" x14ac:dyDescent="0.4">
      <c r="A1333" s="87"/>
      <c r="B1333" s="87"/>
      <c r="C1333" s="87"/>
      <c r="D1333" s="87"/>
      <c r="E1333" s="87"/>
      <c r="F1333" s="87"/>
      <c r="G1333" s="87"/>
      <c r="L1333" s="88"/>
      <c r="M1333" s="88"/>
      <c r="N1333" s="88"/>
      <c r="R1333" s="4"/>
      <c r="S1333" s="4"/>
      <c r="T1333" s="4"/>
      <c r="U1333" s="4"/>
      <c r="V1333" s="4"/>
      <c r="W1333" s="4"/>
      <c r="X1333" s="4"/>
      <c r="Y1333" s="4"/>
      <c r="Z1333" s="4"/>
      <c r="AA1333" s="4"/>
      <c r="AB1333" s="4"/>
      <c r="AC1333" s="4"/>
      <c r="AD1333" s="4"/>
      <c r="AE1333" s="4"/>
      <c r="AF1333" s="4"/>
      <c r="AG1333" s="4"/>
      <c r="AH1333" s="4"/>
      <c r="AI1333" s="4"/>
      <c r="AJ1333" s="4"/>
      <c r="AK1333" s="4"/>
      <c r="AL1333" s="4"/>
      <c r="AM1333" s="4"/>
      <c r="AN1333" s="4"/>
      <c r="AO1333" s="4"/>
      <c r="AP1333" s="4"/>
      <c r="AQ1333" s="4"/>
      <c r="AR1333" s="4"/>
    </row>
    <row r="1334" spans="1:44" customFormat="1" ht="21.75" hidden="1" customHeight="1" x14ac:dyDescent="0.4">
      <c r="A1334" s="87"/>
      <c r="B1334" s="87"/>
      <c r="C1334" s="87"/>
      <c r="D1334" s="87"/>
      <c r="E1334" s="87"/>
      <c r="F1334" s="87"/>
      <c r="G1334" s="87"/>
      <c r="L1334" s="88"/>
      <c r="M1334" s="88"/>
      <c r="N1334" s="88"/>
      <c r="R1334" s="4"/>
      <c r="S1334" s="4"/>
      <c r="T1334" s="4"/>
      <c r="U1334" s="4"/>
      <c r="V1334" s="4"/>
      <c r="W1334" s="4"/>
      <c r="X1334" s="4"/>
      <c r="Y1334" s="4"/>
      <c r="Z1334" s="4"/>
      <c r="AA1334" s="4"/>
      <c r="AB1334" s="4"/>
      <c r="AC1334" s="4"/>
      <c r="AD1334" s="4"/>
      <c r="AE1334" s="4"/>
      <c r="AF1334" s="4"/>
      <c r="AG1334" s="4"/>
      <c r="AH1334" s="4"/>
      <c r="AI1334" s="4"/>
      <c r="AJ1334" s="4"/>
      <c r="AK1334" s="4"/>
      <c r="AL1334" s="4"/>
      <c r="AM1334" s="4"/>
      <c r="AN1334" s="4"/>
      <c r="AO1334" s="4"/>
      <c r="AP1334" s="4"/>
      <c r="AQ1334" s="4"/>
      <c r="AR1334" s="4"/>
    </row>
    <row r="1335" spans="1:44" customFormat="1" ht="21.75" hidden="1" customHeight="1" x14ac:dyDescent="0.4">
      <c r="A1335" s="87"/>
      <c r="B1335" s="87"/>
      <c r="C1335" s="87"/>
      <c r="D1335" s="87"/>
      <c r="E1335" s="87"/>
      <c r="F1335" s="87"/>
      <c r="G1335" s="87"/>
      <c r="L1335" s="88"/>
      <c r="M1335" s="88"/>
      <c r="N1335" s="88"/>
      <c r="R1335" s="4"/>
      <c r="S1335" s="4"/>
      <c r="T1335" s="4"/>
      <c r="U1335" s="4"/>
      <c r="V1335" s="4"/>
      <c r="W1335" s="4"/>
      <c r="X1335" s="4"/>
      <c r="Y1335" s="4"/>
      <c r="Z1335" s="4"/>
      <c r="AA1335" s="4"/>
      <c r="AB1335" s="4"/>
      <c r="AC1335" s="4"/>
      <c r="AD1335" s="4"/>
      <c r="AE1335" s="4"/>
      <c r="AF1335" s="4"/>
      <c r="AG1335" s="4"/>
      <c r="AH1335" s="4"/>
      <c r="AI1335" s="4"/>
      <c r="AJ1335" s="4"/>
      <c r="AK1335" s="4"/>
      <c r="AL1335" s="4"/>
      <c r="AM1335" s="4"/>
      <c r="AN1335" s="4"/>
      <c r="AO1335" s="4"/>
      <c r="AP1335" s="4"/>
      <c r="AQ1335" s="4"/>
      <c r="AR1335" s="4"/>
    </row>
    <row r="1336" spans="1:44" customFormat="1" ht="21.75" hidden="1" customHeight="1" x14ac:dyDescent="0.4">
      <c r="A1336" s="87"/>
      <c r="B1336" s="87"/>
      <c r="C1336" s="87"/>
      <c r="D1336" s="87"/>
      <c r="E1336" s="87"/>
      <c r="F1336" s="87"/>
      <c r="G1336" s="87"/>
      <c r="L1336" s="88"/>
      <c r="M1336" s="88"/>
      <c r="N1336" s="88"/>
      <c r="R1336" s="4"/>
      <c r="S1336" s="4"/>
      <c r="T1336" s="4"/>
      <c r="U1336" s="4"/>
      <c r="V1336" s="4"/>
      <c r="W1336" s="4"/>
      <c r="X1336" s="4"/>
      <c r="Y1336" s="4"/>
      <c r="Z1336" s="4"/>
      <c r="AA1336" s="4"/>
      <c r="AB1336" s="4"/>
      <c r="AC1336" s="4"/>
      <c r="AD1336" s="4"/>
      <c r="AE1336" s="4"/>
      <c r="AF1336" s="4"/>
      <c r="AG1336" s="4"/>
      <c r="AH1336" s="4"/>
      <c r="AI1336" s="4"/>
      <c r="AJ1336" s="4"/>
      <c r="AK1336" s="4"/>
      <c r="AL1336" s="4"/>
      <c r="AM1336" s="4"/>
      <c r="AN1336" s="4"/>
      <c r="AO1336" s="4"/>
      <c r="AP1336" s="4"/>
      <c r="AQ1336" s="4"/>
      <c r="AR1336" s="4"/>
    </row>
    <row r="1337" spans="1:44" customFormat="1" ht="21.75" hidden="1" customHeight="1" x14ac:dyDescent="0.4">
      <c r="A1337" s="87"/>
      <c r="B1337" s="87"/>
      <c r="C1337" s="87"/>
      <c r="D1337" s="87"/>
      <c r="E1337" s="87"/>
      <c r="F1337" s="87"/>
      <c r="G1337" s="87"/>
      <c r="L1337" s="88"/>
      <c r="M1337" s="88"/>
      <c r="N1337" s="88"/>
      <c r="R1337" s="4"/>
      <c r="S1337" s="4"/>
      <c r="T1337" s="4"/>
      <c r="U1337" s="4"/>
      <c r="V1337" s="4"/>
      <c r="W1337" s="4"/>
      <c r="X1337" s="4"/>
      <c r="Y1337" s="4"/>
      <c r="Z1337" s="4"/>
      <c r="AA1337" s="4"/>
      <c r="AB1337" s="4"/>
      <c r="AC1337" s="4"/>
      <c r="AD1337" s="4"/>
      <c r="AE1337" s="4"/>
      <c r="AF1337" s="4"/>
      <c r="AG1337" s="4"/>
      <c r="AH1337" s="4"/>
      <c r="AI1337" s="4"/>
      <c r="AJ1337" s="4"/>
      <c r="AK1337" s="4"/>
      <c r="AL1337" s="4"/>
      <c r="AM1337" s="4"/>
      <c r="AN1337" s="4"/>
      <c r="AO1337" s="4"/>
      <c r="AP1337" s="4"/>
      <c r="AQ1337" s="4"/>
      <c r="AR1337" s="4"/>
    </row>
    <row r="1338" spans="1:44" customFormat="1" ht="21.75" hidden="1" customHeight="1" x14ac:dyDescent="0.4">
      <c r="A1338" s="87"/>
      <c r="B1338" s="87"/>
      <c r="C1338" s="87"/>
      <c r="D1338" s="87"/>
      <c r="E1338" s="87"/>
      <c r="F1338" s="87"/>
      <c r="G1338" s="87"/>
      <c r="L1338" s="88"/>
      <c r="M1338" s="88"/>
      <c r="N1338" s="88"/>
      <c r="R1338" s="4"/>
      <c r="S1338" s="4"/>
      <c r="T1338" s="4"/>
      <c r="U1338" s="4"/>
      <c r="V1338" s="4"/>
      <c r="W1338" s="4"/>
      <c r="X1338" s="4"/>
      <c r="Y1338" s="4"/>
      <c r="Z1338" s="4"/>
      <c r="AA1338" s="4"/>
      <c r="AB1338" s="4"/>
      <c r="AC1338" s="4"/>
      <c r="AD1338" s="4"/>
      <c r="AE1338" s="4"/>
      <c r="AF1338" s="4"/>
      <c r="AG1338" s="4"/>
      <c r="AH1338" s="4"/>
      <c r="AI1338" s="4"/>
      <c r="AJ1338" s="4"/>
      <c r="AK1338" s="4"/>
      <c r="AL1338" s="4"/>
      <c r="AM1338" s="4"/>
      <c r="AN1338" s="4"/>
      <c r="AO1338" s="4"/>
      <c r="AP1338" s="4"/>
      <c r="AQ1338" s="4"/>
      <c r="AR1338" s="4"/>
    </row>
    <row r="1339" spans="1:44" customFormat="1" ht="21.75" hidden="1" customHeight="1" x14ac:dyDescent="0.4">
      <c r="A1339" s="87"/>
      <c r="B1339" s="87"/>
      <c r="C1339" s="87"/>
      <c r="D1339" s="87"/>
      <c r="E1339" s="87"/>
      <c r="F1339" s="87"/>
      <c r="G1339" s="87"/>
      <c r="L1339" s="88"/>
      <c r="M1339" s="88"/>
      <c r="N1339" s="88"/>
      <c r="R1339" s="4"/>
      <c r="S1339" s="4"/>
      <c r="T1339" s="4"/>
      <c r="U1339" s="4"/>
      <c r="V1339" s="4"/>
      <c r="W1339" s="4"/>
      <c r="X1339" s="4"/>
      <c r="Y1339" s="4"/>
      <c r="Z1339" s="4"/>
      <c r="AA1339" s="4"/>
      <c r="AB1339" s="4"/>
      <c r="AC1339" s="4"/>
      <c r="AD1339" s="4"/>
      <c r="AE1339" s="4"/>
      <c r="AF1339" s="4"/>
      <c r="AG1339" s="4"/>
      <c r="AH1339" s="4"/>
      <c r="AI1339" s="4"/>
      <c r="AJ1339" s="4"/>
      <c r="AK1339" s="4"/>
      <c r="AL1339" s="4"/>
      <c r="AM1339" s="4"/>
      <c r="AN1339" s="4"/>
      <c r="AO1339" s="4"/>
      <c r="AP1339" s="4"/>
      <c r="AQ1339" s="4"/>
      <c r="AR1339" s="4"/>
    </row>
    <row r="1340" spans="1:44" customFormat="1" ht="21.75" hidden="1" customHeight="1" x14ac:dyDescent="0.4">
      <c r="A1340" s="87"/>
      <c r="B1340" s="87"/>
      <c r="C1340" s="87"/>
      <c r="D1340" s="87"/>
      <c r="E1340" s="87"/>
      <c r="F1340" s="87"/>
      <c r="G1340" s="87"/>
      <c r="L1340" s="88"/>
      <c r="M1340" s="88"/>
      <c r="N1340" s="88"/>
      <c r="R1340" s="4"/>
      <c r="S1340" s="4"/>
      <c r="T1340" s="4"/>
      <c r="U1340" s="4"/>
      <c r="V1340" s="4"/>
      <c r="W1340" s="4"/>
      <c r="X1340" s="4"/>
      <c r="Y1340" s="4"/>
      <c r="Z1340" s="4"/>
      <c r="AA1340" s="4"/>
      <c r="AB1340" s="4"/>
      <c r="AC1340" s="4"/>
      <c r="AD1340" s="4"/>
      <c r="AE1340" s="4"/>
      <c r="AF1340" s="4"/>
      <c r="AG1340" s="4"/>
      <c r="AH1340" s="4"/>
      <c r="AI1340" s="4"/>
      <c r="AJ1340" s="4"/>
      <c r="AK1340" s="4"/>
      <c r="AL1340" s="4"/>
      <c r="AM1340" s="4"/>
      <c r="AN1340" s="4"/>
      <c r="AO1340" s="4"/>
      <c r="AP1340" s="4"/>
      <c r="AQ1340" s="4"/>
      <c r="AR1340" s="4"/>
    </row>
    <row r="1341" spans="1:44" customFormat="1" ht="21.75" hidden="1" customHeight="1" x14ac:dyDescent="0.4">
      <c r="A1341" s="87"/>
      <c r="B1341" s="87"/>
      <c r="C1341" s="87"/>
      <c r="D1341" s="87"/>
      <c r="E1341" s="87"/>
      <c r="F1341" s="87"/>
      <c r="G1341" s="87"/>
      <c r="L1341" s="88"/>
      <c r="M1341" s="88"/>
      <c r="N1341" s="88"/>
      <c r="R1341" s="4"/>
      <c r="S1341" s="4"/>
      <c r="T1341" s="4"/>
      <c r="U1341" s="4"/>
      <c r="V1341" s="4"/>
      <c r="W1341" s="4"/>
      <c r="X1341" s="4"/>
      <c r="Y1341" s="4"/>
      <c r="Z1341" s="4"/>
      <c r="AA1341" s="4"/>
      <c r="AB1341" s="4"/>
      <c r="AC1341" s="4"/>
      <c r="AD1341" s="4"/>
      <c r="AE1341" s="4"/>
      <c r="AF1341" s="4"/>
      <c r="AG1341" s="4"/>
      <c r="AH1341" s="4"/>
      <c r="AI1341" s="4"/>
      <c r="AJ1341" s="4"/>
      <c r="AK1341" s="4"/>
      <c r="AL1341" s="4"/>
      <c r="AM1341" s="4"/>
      <c r="AN1341" s="4"/>
      <c r="AO1341" s="4"/>
      <c r="AP1341" s="4"/>
      <c r="AQ1341" s="4"/>
      <c r="AR1341" s="4"/>
    </row>
    <row r="1342" spans="1:44" customFormat="1" ht="21.75" hidden="1" customHeight="1" x14ac:dyDescent="0.4">
      <c r="A1342" s="87"/>
      <c r="B1342" s="87"/>
      <c r="C1342" s="87"/>
      <c r="D1342" s="87"/>
      <c r="E1342" s="87"/>
      <c r="F1342" s="87"/>
      <c r="G1342" s="87"/>
      <c r="K1342" s="88"/>
      <c r="L1342" s="88"/>
      <c r="M1342" s="88"/>
      <c r="R1342" s="4"/>
      <c r="S1342" s="4"/>
      <c r="T1342" s="4"/>
      <c r="U1342" s="4"/>
      <c r="V1342" s="4"/>
      <c r="W1342" s="4"/>
      <c r="X1342" s="4"/>
      <c r="Y1342" s="4"/>
      <c r="Z1342" s="4"/>
      <c r="AA1342" s="4"/>
      <c r="AB1342" s="4"/>
      <c r="AC1342" s="4"/>
      <c r="AD1342" s="4"/>
      <c r="AE1342" s="4"/>
      <c r="AF1342" s="4"/>
      <c r="AG1342" s="4"/>
      <c r="AH1342" s="4"/>
      <c r="AI1342" s="4"/>
      <c r="AJ1342" s="4"/>
      <c r="AK1342" s="4"/>
      <c r="AL1342" s="4"/>
      <c r="AM1342" s="4"/>
      <c r="AN1342" s="4"/>
      <c r="AO1342" s="4"/>
      <c r="AP1342" s="4"/>
      <c r="AQ1342" s="4"/>
      <c r="AR1342" s="4"/>
    </row>
    <row r="1343" spans="1:44" customFormat="1" ht="21.75" hidden="1" customHeight="1" x14ac:dyDescent="0.4">
      <c r="A1343" s="87"/>
      <c r="B1343" s="87"/>
      <c r="C1343" s="87"/>
      <c r="D1343" s="87"/>
      <c r="E1343" s="87"/>
      <c r="F1343" s="87"/>
      <c r="G1343" s="87"/>
      <c r="K1343" s="88"/>
      <c r="L1343" s="88"/>
      <c r="M1343" s="88"/>
      <c r="R1343" s="4"/>
      <c r="S1343" s="4"/>
      <c r="T1343" s="4"/>
      <c r="U1343" s="4"/>
      <c r="V1343" s="4"/>
      <c r="W1343" s="4"/>
      <c r="X1343" s="4"/>
      <c r="Y1343" s="4"/>
      <c r="Z1343" s="4"/>
      <c r="AA1343" s="4"/>
      <c r="AB1343" s="4"/>
      <c r="AC1343" s="4"/>
      <c r="AD1343" s="4"/>
      <c r="AE1343" s="4"/>
      <c r="AF1343" s="4"/>
      <c r="AG1343" s="4"/>
      <c r="AH1343" s="4"/>
      <c r="AI1343" s="4"/>
      <c r="AJ1343" s="4"/>
      <c r="AK1343" s="4"/>
      <c r="AL1343" s="4"/>
      <c r="AM1343" s="4"/>
      <c r="AN1343" s="4"/>
      <c r="AO1343" s="4"/>
      <c r="AP1343" s="4"/>
      <c r="AQ1343" s="4"/>
      <c r="AR1343" s="4"/>
    </row>
    <row r="1344" spans="1:44" customFormat="1" ht="21.75" hidden="1" customHeight="1" x14ac:dyDescent="0.4">
      <c r="A1344" s="87"/>
      <c r="B1344" s="87"/>
      <c r="C1344" s="87"/>
      <c r="D1344" s="87"/>
      <c r="E1344" s="87"/>
      <c r="F1344" s="87"/>
      <c r="G1344" s="87"/>
      <c r="K1344" s="88"/>
      <c r="L1344" s="88"/>
      <c r="M1344" s="88"/>
      <c r="R1344" s="4"/>
      <c r="S1344" s="4"/>
      <c r="T1344" s="4"/>
      <c r="U1344" s="4"/>
      <c r="V1344" s="4"/>
      <c r="W1344" s="4"/>
      <c r="X1344" s="4"/>
      <c r="Y1344" s="4"/>
      <c r="Z1344" s="4"/>
      <c r="AA1344" s="4"/>
      <c r="AB1344" s="4"/>
      <c r="AC1344" s="4"/>
      <c r="AD1344" s="4"/>
      <c r="AE1344" s="4"/>
      <c r="AF1344" s="4"/>
      <c r="AG1344" s="4"/>
      <c r="AH1344" s="4"/>
      <c r="AI1344" s="4"/>
      <c r="AJ1344" s="4"/>
      <c r="AK1344" s="4"/>
      <c r="AL1344" s="4"/>
      <c r="AM1344" s="4"/>
      <c r="AN1344" s="4"/>
      <c r="AO1344" s="4"/>
      <c r="AP1344" s="4"/>
      <c r="AQ1344" s="4"/>
      <c r="AR1344" s="4"/>
    </row>
    <row r="1345" spans="1:44" customFormat="1" ht="21.75" customHeight="1" x14ac:dyDescent="0.4">
      <c r="A1345" s="225" t="s">
        <v>270</v>
      </c>
      <c r="B1345" s="225"/>
      <c r="C1345" s="225" t="s">
        <v>273</v>
      </c>
      <c r="D1345" s="225"/>
      <c r="E1345" s="225"/>
      <c r="F1345" s="225"/>
      <c r="G1345" s="225"/>
      <c r="H1345" s="225"/>
      <c r="I1345" s="225"/>
      <c r="J1345" s="225"/>
      <c r="K1345" s="225"/>
      <c r="L1345" s="225"/>
      <c r="M1345" s="88"/>
      <c r="R1345" s="4"/>
      <c r="S1345" s="4"/>
      <c r="T1345" s="4"/>
      <c r="U1345" s="4"/>
      <c r="V1345" s="4"/>
      <c r="W1345" s="4"/>
      <c r="X1345" s="4"/>
      <c r="Y1345" s="4"/>
      <c r="Z1345" s="4"/>
      <c r="AA1345" s="4"/>
      <c r="AB1345" s="4"/>
      <c r="AC1345" s="4"/>
      <c r="AD1345" s="4"/>
      <c r="AE1345" s="4"/>
      <c r="AF1345" s="4"/>
      <c r="AG1345" s="4"/>
      <c r="AH1345" s="4"/>
      <c r="AI1345" s="4"/>
      <c r="AJ1345" s="4"/>
      <c r="AK1345" s="4"/>
      <c r="AL1345" s="4"/>
      <c r="AM1345" s="4"/>
      <c r="AN1345" s="4"/>
      <c r="AO1345" s="4"/>
      <c r="AP1345" s="4"/>
      <c r="AQ1345" s="4"/>
      <c r="AR1345" s="4"/>
    </row>
    <row r="1346" spans="1:44" customFormat="1" ht="21.75" customHeight="1" x14ac:dyDescent="0.4">
      <c r="A1346" s="87"/>
      <c r="B1346" s="87"/>
      <c r="C1346" s="87"/>
      <c r="D1346" s="87"/>
      <c r="E1346" s="87"/>
      <c r="F1346" s="87"/>
      <c r="G1346" s="87"/>
      <c r="K1346" s="88"/>
      <c r="L1346" s="88"/>
      <c r="M1346" s="88"/>
      <c r="R1346" s="4"/>
      <c r="S1346" s="4"/>
      <c r="T1346" s="4"/>
      <c r="U1346" s="4"/>
      <c r="V1346" s="4"/>
      <c r="W1346" s="4"/>
      <c r="X1346" s="4"/>
      <c r="Y1346" s="4"/>
      <c r="Z1346" s="4"/>
      <c r="AA1346" s="4"/>
      <c r="AB1346" s="4"/>
      <c r="AC1346" s="4"/>
      <c r="AD1346" s="4"/>
      <c r="AE1346" s="4"/>
      <c r="AF1346" s="4"/>
      <c r="AG1346" s="4"/>
      <c r="AH1346" s="4"/>
      <c r="AI1346" s="4"/>
      <c r="AJ1346" s="4"/>
      <c r="AK1346" s="4"/>
      <c r="AL1346" s="4"/>
      <c r="AM1346" s="4"/>
      <c r="AN1346" s="4"/>
      <c r="AO1346" s="4"/>
      <c r="AP1346" s="4"/>
      <c r="AQ1346" s="4"/>
      <c r="AR1346" s="4"/>
    </row>
    <row r="1347" spans="1:44" customFormat="1" ht="21.75" customHeight="1" x14ac:dyDescent="0.4">
      <c r="A1347" s="87"/>
      <c r="B1347" s="87"/>
      <c r="C1347" s="87"/>
      <c r="D1347" s="87"/>
      <c r="E1347" s="87"/>
      <c r="F1347" s="87"/>
      <c r="G1347" s="87"/>
      <c r="K1347" s="88"/>
      <c r="L1347" s="88"/>
      <c r="M1347" s="88"/>
    </row>
    <row r="1348" spans="1:44" customFormat="1" ht="21.75" customHeight="1" x14ac:dyDescent="0.4">
      <c r="A1348" s="87"/>
      <c r="B1348" s="87"/>
      <c r="C1348" s="87"/>
      <c r="D1348" s="87"/>
      <c r="E1348" s="87"/>
      <c r="F1348" s="87"/>
      <c r="G1348" s="87"/>
      <c r="K1348" s="88"/>
      <c r="L1348" s="88"/>
      <c r="M1348" s="88"/>
    </row>
    <row r="1349" spans="1:44" customFormat="1" ht="21.75" customHeight="1" x14ac:dyDescent="0.4">
      <c r="A1349" s="87"/>
      <c r="B1349" s="87"/>
      <c r="C1349" s="87"/>
      <c r="D1349" s="87"/>
      <c r="E1349" s="87"/>
      <c r="F1349" s="87"/>
      <c r="G1349" s="87"/>
      <c r="K1349" s="88"/>
      <c r="L1349" s="88"/>
      <c r="M1349" s="88"/>
    </row>
    <row r="1350" spans="1:44" customFormat="1" ht="21.75" customHeight="1" x14ac:dyDescent="0.4">
      <c r="A1350" s="87"/>
      <c r="B1350" s="87"/>
      <c r="C1350" s="87"/>
      <c r="D1350" s="87"/>
      <c r="E1350" s="87"/>
      <c r="F1350" s="87"/>
      <c r="G1350" s="87"/>
      <c r="K1350" s="88"/>
      <c r="L1350" s="88"/>
      <c r="M1350" s="88"/>
    </row>
  </sheetData>
  <sheetProtection algorithmName="SHA-512" hashValue="d6tQSYRXhXwOtEovFWFkXoNXEjuZ4vWqwOQVpdYGiYXUKrsuGafDcs9z3dyDCXuzoH/NrGLFoIZa7heYgr/aZA==" saltValue="B8cC1+5jxVN9XZ4zbiuejw==" spinCount="100000" sheet="1" objects="1" scenarios="1" selectLockedCells="1"/>
  <mergeCells count="18">
    <mergeCell ref="A1205:B1205"/>
    <mergeCell ref="A1164:B1164"/>
    <mergeCell ref="A1167:A1173"/>
    <mergeCell ref="A1174:A1184"/>
    <mergeCell ref="A1185:B1185"/>
    <mergeCell ref="A1187:A1193"/>
    <mergeCell ref="A1194:A1204"/>
    <mergeCell ref="A43:B43"/>
    <mergeCell ref="A7:A8"/>
    <mergeCell ref="A11:A12"/>
    <mergeCell ref="A13:A14"/>
    <mergeCell ref="A4:A6"/>
    <mergeCell ref="A18:A19"/>
    <mergeCell ref="A21:A24"/>
    <mergeCell ref="A30:A33"/>
    <mergeCell ref="A39:A42"/>
    <mergeCell ref="A34:A37"/>
    <mergeCell ref="A26:A29"/>
  </mergeCells>
  <phoneticPr fontId="2"/>
  <dataValidations count="4">
    <dataValidation type="list" allowBlank="1" showInputMessage="1" showErrorMessage="1" sqref="C4:L4" xr:uid="{F5148AD9-D220-4597-9856-CF67861B8B3C}">
      <formula1>$C$225:$C$226</formula1>
    </dataValidation>
    <dataValidation type="list" allowBlank="1" showInputMessage="1" showErrorMessage="1" sqref="C3:L3" xr:uid="{97652026-2E81-4EC6-8C47-2BD199205DE5}">
      <formula1>$B$1116:$B$1162</formula1>
    </dataValidation>
    <dataValidation type="list" allowBlank="1" showInputMessage="1" showErrorMessage="1" promptTitle="選択してください" sqref="C4:L4" xr:uid="{EFAC1C72-22F5-478F-BB92-164C480F291A}">
      <formula1>"単車、トレーラー"</formula1>
    </dataValidation>
    <dataValidation type="list" allowBlank="1" showInputMessage="1" showErrorMessage="1" sqref="C1165:N1165" xr:uid="{176812DF-3D85-48FD-A222-50D27FD4899F}">
      <formula1>"距離制運賃,時間制運賃"</formula1>
    </dataValidation>
  </dataValidations>
  <pageMargins left="0.25" right="0.25" top="0.75" bottom="0.75" header="0.3" footer="0.3"/>
  <pageSetup paperSize="9" scale="76" fitToWidth="0" orientation="landscape" r:id="rId1"/>
  <ignoredErrors>
    <ignoredError sqref="C1168:L118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標準的運賃_原価構成の把握</vt:lpstr>
      <vt:lpstr>標準的運賃_原価構成の把握!Print_Area</vt:lpstr>
      <vt:lpstr>標準的運賃_原価構成の把握!Print_Titles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日本ＰＭＩコンサルティング　小坂</dc:creator>
  <cp:lastModifiedBy>日本PMIコンサルティング株式会社 小坂</cp:lastModifiedBy>
  <cp:lastPrinted>2020-11-01T10:37:40Z</cp:lastPrinted>
  <dcterms:created xsi:type="dcterms:W3CDTF">2020-07-10T03:12:23Z</dcterms:created>
  <dcterms:modified xsi:type="dcterms:W3CDTF">2025-03-13T11:46:14Z</dcterms:modified>
</cp:coreProperties>
</file>